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924" documentId="13_ncr:1_{F6CB121F-512D-4AA6-A0C1-0FB36C537598}" xr6:coauthVersionLast="47" xr6:coauthVersionMax="47" xr10:uidLastSave="{81FF59F2-2A73-44C1-ADC0-9418C947BA16}"/>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9" i="1" l="1"/>
  <c r="I10" i="1"/>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<sst xmlns="http://schemas.openxmlformats.org/spreadsheetml/2006/main" count="180279" uniqueCount="39124">
  <si>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</si>
  <si>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</si>
  <si>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</si>
  <si>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</si>
  <si>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</si>
  <si>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</si>
  <si>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</si>
  <si>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</si>
  <si>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</si>
  <si>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</si>
  <si>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</si>
  <si>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</si>
  <si>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</si>
  <si>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</si>
  <si>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</si>
  <si>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</si>
  <si>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</si>
  <si>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</si>
  <si>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</si>
  <si>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</si>
  <si>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</si>
  <si>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</si>
  <si>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</si>
  <si>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</si>
  <si>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</si>
  <si>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</si>
  <si>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</si>
  <si>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</si>
  <si>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</si>
  <si>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</si>
  <si>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</si>
  <si>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</si>
  <si>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</si>
  <si>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</si>
  <si>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</si>
  <si>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</si>
  <si>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</si>
  <si>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</si>
  <si>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</si>
  <si>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</si>
  <si>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</si>
  <si>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</si>
  <si>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</si>
  <si>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</si>
  <si>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</si>
  <si>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</si>
  <si>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</si>
  <si>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</si>
  <si>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</si>
  <si>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</si>
  <si>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</si>
  <si>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</si>
  <si>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</si>
  <si>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</si>
  <si>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</si>
  <si>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</si>
  <si>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</si>
  <si>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</si>
  <si>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</si>
  <si>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</si>
  <si>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</si>
  <si>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</si>
  <si>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</si>
  <si>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</si>
  <si>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</si>
  <si>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</si>
  <si>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</si>
  <si>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</si>
  <si>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</si>
  <si>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</si>
  <si>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</si>
  <si>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</si>
  <si>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</si>
  <si>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</si>
  <si>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</si>
  <si>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</si>
  <si>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</si>
  <si>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</si>
  <si>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</si>
  <si>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</si>
  <si>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</si>
  <si>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</si>
  <si>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</si>
  <si>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</si>
  <si>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</si>
  <si>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</si>
  <si>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</si>
  <si>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</si>
  <si>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</si>
  <si>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</si>
  <si>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</si>
  <si>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</si>
  <si>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</si>
  <si>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</si>
  <si>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</si>
  <si>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</si>
  <si>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</si>
  <si>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</si>
  <si>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</si>
  <si>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</si>
  <si>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</si>
  <si>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</si>
  <si>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</si>
  <si>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</si>
  <si>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</si>
  <si>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</si>
  <si>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</si>
  <si>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</si>
  <si>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</si>
  <si>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</si>
  <si>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</si>
  <si>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</si>
  <si>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</si>
  <si>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</si>
  <si>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</si>
  <si>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</si>
  <si>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</si>
  <si>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</si>
  <si>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</si>
  <si>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</si>
  <si>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</si>
  <si>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</si>
  <si>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</si>
  <si>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</si>
  <si>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</si>
  <si>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</si>
  <si>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</si>
  <si>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</si>
  <si>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</si>
  <si>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</si>
  <si>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</si>
  <si>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</si>
  <si>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</si>
  <si>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</si>
  <si>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</si>
  <si>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</si>
  <si>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</si>
  <si>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</si>
  <si>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</si>
  <si>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</si>
  <si>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</si>
  <si>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</si>
  <si>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</si>
  <si>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</si>
  <si>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</si>
  <si>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</si>
  <si>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</si>
  <si>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</si>
  <si>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</si>
  <si>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</si>
  <si>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</si>
  <si>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</si>
  <si>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</si>
  <si>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</si>
  <si>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</si>
  <si>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</si>
  <si>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</si>
  <si>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</si>
  <si>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</si>
  <si>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</si>
  <si>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</si>
  <si>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</si>
  <si>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</si>
  <si>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</si>
  <si>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</si>
  <si>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</si>
  <si>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</si>
  <si>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</si>
  <si>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</si>
  <si>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</si>
  <si>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</si>
  <si>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</si>
  <si>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</si>
  <si>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</si>
  <si>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</si>
  <si>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</si>
  <si>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</si>
  <si>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</si>
  <si>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</si>
  <si>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</si>
  <si>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</si>
  <si>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</si>
  <si>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</si>
  <si>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</si>
  <si>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</si>
  <si>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</si>
  <si>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</si>
  <si>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</si>
  <si>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</si>
  <si>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</si>
  <si>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</si>
  <si>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</si>
  <si>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</si>
  <si>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</si>
  <si>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</si>
  <si>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</si>
  <si>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</si>
  <si>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</si>
  <si>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</si>
  <si>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</si>
  <si>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</si>
  <si>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</si>
  <si>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</si>
  <si>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</si>
  <si>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</si>
  <si>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</si>
  <si>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</si>
  <si>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</si>
  <si>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</si>
  <si>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</si>
  <si>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</si>
  <si>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</si>
  <si>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</si>
  <si>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</si>
  <si>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</si>
  <si>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</si>
  <si>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</si>
  <si>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</si>
  <si>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</si>
  <si>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</si>
  <si>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</si>
  <si>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</si>
  <si>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</si>
  <si>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</si>
  <si>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</si>
  <si>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</si>
  <si>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</si>
  <si>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</si>
  <si>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</si>
  <si>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</si>
  <si>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</si>
  <si>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</si>
  <si>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</si>
  <si>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</si>
  <si>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</si>
  <si>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</si>
  <si>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</si>
  <si>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</si>
  <si>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</si>
  <si>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</si>
  <si>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</si>
  <si>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</si>
  <si>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</si>
  <si>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</si>
  <si>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</si>
  <si>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</si>
  <si>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</si>
  <si>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</si>
  <si>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</si>
  <si>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</si>
  <si>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</si>
  <si>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</si>
  <si>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</si>
  <si>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</si>
  <si>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</si>
  <si>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</si>
  <si>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</si>
  <si>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</si>
  <si>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</si>
  <si>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</si>
  <si>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</si>
  <si>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</si>
  <si>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</si>
  <si>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</si>
  <si>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</si>
  <si>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</si>
  <si>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</si>
  <si>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</si>
  <si>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</si>
  <si>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</si>
  <si>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</si>
  <si>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</si>
  <si>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</si>
  <si>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</si>
  <si>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</si>
  <si>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</si>
  <si>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</si>
  <si>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</si>
  <si>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</si>
  <si>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</si>
  <si>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</si>
  <si>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</si>
  <si>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</si>
  <si>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</si>
  <si>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</si>
  <si>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</si>
  <si>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</si>
  <si>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</si>
  <si>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</si>
  <si>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</si>
  <si>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</si>
  <si>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</si>
  <si>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</si>
  <si>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</si>
  <si>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</si>
  <si>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</si>
  <si>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</si>
  <si>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</si>
  <si>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</si>
  <si>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</si>
  <si>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</si>
  <si>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</si>
  <si>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</si>
  <si>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</si>
  <si>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</si>
  <si>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</si>
  <si>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</si>
  <si>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</si>
  <si>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</si>
  <si>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</si>
  <si>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</si>
  <si>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</si>
  <si>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</si>
  <si>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</si>
  <si>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</si>
  <si>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</si>
  <si>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</si>
  <si>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</si>
  <si>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</si>
  <si>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</si>
  <si>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</si>
  <si>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</si>
  <si>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</si>
  <si>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</si>
  <si>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</si>
  <si>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</si>
  <si>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</si>
  <si>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</si>
  <si>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</si>
  <si>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</si>
  <si>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</si>
  <si>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</si>
  <si>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</si>
  <si>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</si>
  <si>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</si>
  <si>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</si>
  <si>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</si>
  <si>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</si>
  <si>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</si>
  <si>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</si>
  <si>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</si>
  <si>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</si>
  <si>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</si>
  <si>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</si>
  <si>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</si>
  <si>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</si>
  <si>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</si>
  <si>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</si>
  <si>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</si>
  <si>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</si>
  <si>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</si>
  <si>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</si>
  <si>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</si>
  <si>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</si>
  <si>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</si>
  <si>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</si>
  <si>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</si>
  <si>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</si>
  <si>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</si>
  <si>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</si>
  <si>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</si>
  <si>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</si>
  <si>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</si>
  <si>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</si>
  <si>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</si>
  <si>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</si>
  <si>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</si>
  <si>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</si>
  <si>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</si>
  <si>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</si>
  <si>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</si>
  <si>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</si>
  <si>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</si>
  <si>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</si>
  <si>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</si>
  <si>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</si>
  <si>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</si>
  <si>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</si>
  <si>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</si>
  <si>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</si>
  <si>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</si>
  <si>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</si>
  <si>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</si>
  <si>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</si>
  <si>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</si>
  <si>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</si>
  <si>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</si>
  <si>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</si>
  <si>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</si>
  <si>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</si>
  <si>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</si>
  <si>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</si>
  <si>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</si>
  <si>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</si>
  <si>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</si>
  <si>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</si>
  <si>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</si>
  <si>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</si>
  <si>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</si>
  <si>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</si>
  <si>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</si>
  <si>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</si>
  <si>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</si>
  <si>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</si>
  <si>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</si>
  <si>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</si>
  <si>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</si>
  <si>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</si>
  <si>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</si>
  <si>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</si>
  <si>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</si>
  <si>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</si>
  <si>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</si>
  <si>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</si>
  <si>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</si>
  <si>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</si>
  <si>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</si>
  <si>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</si>
  <si>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</si>
  <si>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</si>
  <si>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</si>
  <si>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</si>
  <si>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</si>
  <si>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</si>
  <si>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</si>
  <si>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</si>
  <si>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</si>
  <si>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</si>
  <si>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</si>
  <si>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</si>
  <si>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</si>
  <si>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</si>
  <si>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</si>
  <si>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</si>
  <si>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</si>
  <si>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</si>
  <si>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</si>
  <si>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</si>
  <si>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</si>
  <si>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</si>
  <si>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</si>
  <si>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</si>
  <si>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</si>
  <si>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</si>
  <si>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</si>
  <si>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</si>
  <si>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</si>
  <si>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</si>
  <si>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</si>
  <si>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</si>
  <si>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</si>
  <si>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</si>
  <si>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</si>
  <si>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</si>
  <si>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</si>
  <si>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</si>
  <si>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</si>
  <si>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</si>
  <si>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</si>
  <si>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</si>
  <si>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</si>
  <si>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</si>
  <si>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</si>
  <si>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</si>
  <si>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</si>
  <si>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</si>
  <si>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</si>
  <si>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</si>
  <si>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</si>
  <si>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</si>
  <si>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</si>
  <si>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</si>
  <si>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</si>
  <si>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</si>
  <si>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</si>
  <si>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</si>
  <si>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</si>
  <si>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</si>
  <si>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</si>
  <si>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</si>
  <si>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</si>
  <si>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</si>
  <si>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</si>
  <si>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</si>
  <si>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</si>
  <si>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</si>
  <si>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</si>
  <si>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</si>
  <si>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</si>
  <si>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</si>
  <si>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</si>
  <si>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</si>
  <si>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</si>
  <si>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</si>
  <si>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</si>
  <si>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</si>
  <si>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</si>
  <si>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</si>
  <si>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</si>
  <si>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</si>
  <si>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</si>
  <si>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</si>
  <si>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</si>
  <si>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</si>
  <si>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</si>
  <si>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</si>
  <si>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</si>
  <si>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</si>
  <si>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</si>
  <si>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</si>
  <si>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</si>
  <si>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</si>
  <si>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</si>
  <si>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</si>
  <si>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</si>
  <si>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</si>
  <si>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</si>
  <si>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</si>
  <si>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</si>
  <si>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</si>
  <si>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</si>
  <si>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</si>
  <si>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</si>
  <si>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</si>
  <si>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</si>
  <si>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</si>
  <si>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</si>
  <si>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</si>
  <si>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</si>
  <si>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</si>
  <si>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</si>
  <si>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</si>
  <si>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</si>
  <si>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</si>
  <si>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</si>
  <si>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</si>
  <si>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</si>
  <si>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</si>
  <si>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</si>
  <si>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</si>
  <si>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</si>
  <si>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</si>
  <si>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</si>
  <si>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</si>
  <si>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</si>
  <si>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</si>
  <si>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</si>
  <si>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</si>
  <si>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</si>
  <si>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</si>
  <si>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</si>
  <si>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</si>
  <si>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</si>
  <si>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</si>
  <si>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</si>
  <si>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</si>
  <si>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</si>
  <si>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</si>
  <si>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</si>
  <si>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</si>
  <si>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</si>
  <si>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</si>
  <si>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</si>
  <si>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</si>
  <si>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</si>
  <si>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</si>
  <si>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</si>
  <si>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</si>
  <si>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</si>
  <si>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</si>
  <si>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</si>
  <si>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</si>
  <si>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</si>
  <si>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</si>
  <si>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</si>
  <si>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</si>
  <si>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</si>
  <si>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</si>
  <si>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</si>
  <si>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</si>
  <si>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</si>
  <si>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</si>
  <si>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</si>
  <si>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</si>
  <si>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</si>
  <si>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</si>
  <si>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</si>
  <si>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</si>
  <si>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</si>
  <si>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</si>
  <si>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</si>
  <si>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</si>
  <si>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</si>
  <si>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</si>
  <si>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</si>
  <si>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</si>
  <si>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</si>
  <si>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</si>
  <si>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</si>
  <si>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</si>
  <si>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</si>
  <si>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</si>
  <si>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</si>
  <si>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</si>
  <si>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</si>
  <si>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</si>
  <si>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</si>
  <si>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</si>
  <si>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</si>
  <si>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</si>
  <si>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</si>
  <si>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</si>
  <si>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</si>
  <si>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</si>
  <si>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</si>
  <si>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</si>
  <si>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</si>
  <si>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</si>
  <si>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</si>
  <si>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</si>
  <si>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</si>
  <si>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</si>
  <si>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</si>
  <si>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</si>
  <si>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</si>
  <si>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</si>
  <si>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</si>
  <si>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</si>
  <si>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</si>
  <si>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</si>
  <si>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</si>
  <si>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</si>
  <si>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</si>
  <si>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</si>
  <si>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</si>
  <si>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</si>
  <si>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</si>
  <si>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</si>
  <si>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</si>
  <si>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</si>
  <si>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</si>
  <si>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</si>
  <si>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</si>
  <si>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</si>
  <si>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</si>
  <si>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</si>
  <si>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</si>
  <si>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</si>
  <si>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</si>
  <si>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</si>
  <si>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</si>
  <si>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</si>
  <si>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</si>
  <si>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</si>
  <si>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</si>
  <si>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</si>
  <si>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</si>
  <si>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</si>
  <si>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</si>
  <si>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</si>
  <si>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</si>
  <si>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</si>
  <si>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</si>
  <si>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</si>
  <si>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</si>
  <si>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</si>
  <si>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</si>
  <si>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</si>
  <si>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</si>
  <si>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</si>
  <si>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</si>
  <si>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</si>
  <si>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</si>
  <si>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</si>
  <si>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</si>
  <si>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</si>
  <si>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</si>
  <si>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</si>
  <si>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</si>
  <si>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</si>
  <si>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</si>
  <si>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</si>
  <si>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</si>
  <si>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</si>
  <si>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</si>
  <si>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</si>
  <si>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</si>
  <si>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</si>
  <si>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</si>
  <si>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</si>
  <si>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</si>
  <si>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</si>
  <si>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</si>
  <si>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</si>
  <si>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</si>
  <si>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</si>
  <si>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</si>
  <si>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</si>
  <si>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</si>
  <si>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</si>
  <si>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</si>
  <si>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</si>
  <si>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</si>
  <si>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</si>
  <si>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</si>
  <si>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</si>
  <si>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</si>
  <si>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</si>
  <si>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</si>
  <si>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</si>
  <si>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</si>
  <si>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</si>
  <si>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</si>
  <si>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</si>
  <si>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</si>
  <si>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</si>
  <si>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</si>
  <si>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</si>
  <si>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</si>
  <si>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</si>
  <si>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</si>
  <si>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</si>
  <si>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</si>
  <si>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</si>
  <si>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</si>
  <si>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</si>
  <si>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</si>
  <si>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</si>
  <si>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</si>
  <si>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</si>
  <si>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</si>
  <si>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</si>
  <si>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</si>
  <si>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</si>
  <si>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</si>
  <si>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</si>
  <si>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</si>
  <si>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</si>
  <si>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</si>
  <si>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</si>
  <si>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</si>
  <si>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</si>
  <si>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</si>
  <si>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</si>
  <si>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</si>
  <si>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</si>
  <si>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</si>
  <si>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</si>
  <si>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</si>
  <si>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</si>
  <si>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</si>
  <si>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</si>
  <si>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</si>
  <si>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</si>
  <si>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</si>
  <si>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</si>
  <si>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</si>
  <si>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</si>
  <si>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</si>
  <si>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</si>
  <si>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</si>
  <si>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</si>
  <si>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</si>
  <si>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</si>
  <si>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</si>
  <si>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</si>
  <si>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</si>
  <si>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</si>
  <si>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</si>
  <si>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</si>
  <si>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</si>
  <si>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</si>
  <si>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</si>
  <si>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</si>
  <si>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</si>
  <si>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</si>
  <si>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</si>
  <si>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</si>
  <si>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</si>
  <si>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</si>
  <si>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</si>
  <si>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</si>
  <si>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</si>
  <si>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</si>
  <si>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</si>
  <si>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</si>
  <si>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</si>
  <si>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</si>
  <si>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</si>
  <si>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</si>
  <si>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</si>
  <si>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</si>
  <si>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</si>
  <si>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</si>
  <si>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</si>
  <si>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</si>
  <si>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</si>
  <si>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</si>
  <si>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</si>
  <si>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</si>
  <si>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</si>
  <si>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</si>
  <si>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</si>
  <si>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</si>
  <si>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</si>
  <si>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</si>
  <si>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</si>
  <si>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</si>
  <si>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</si>
  <si>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</si>
  <si>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</si>
  <si>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</si>
  <si>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</si>
  <si>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</si>
  <si>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</si>
  <si>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</si>
  <si>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</si>
  <si>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</si>
  <si>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</si>
  <si>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</si>
  <si>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</si>
  <si>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</si>
  <si>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</si>
  <si>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</si>
  <si>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</si>
  <si>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</si>
  <si>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</si>
  <si>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</si>
  <si>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</si>
  <si>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</si>
  <si>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</si>
  <si>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</si>
  <si>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</si>
  <si>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</si>
  <si>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</si>
  <si>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</si>
  <si>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</si>
  <si>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</si>
  <si>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</si>
  <si>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</si>
  <si>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</si>
  <si>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</si>
  <si>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</si>
  <si>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</si>
  <si>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</si>
  <si>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</si>
  <si>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</si>
  <si>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</si>
  <si>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</si>
  <si>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</si>
  <si>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</si>
  <si>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</si>
  <si>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</si>
  <si>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</si>
  <si>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</si>
  <si>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</si>
  <si>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</si>
  <si>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</si>
  <si>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</si>
  <si>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</si>
  <si>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</si>
  <si>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</si>
  <si>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</si>
  <si>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</si>
  <si>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</si>
  <si>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</si>
  <si>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</si>
  <si>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</si>
  <si>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</si>
  <si>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</si>
  <si>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</si>
  <si>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</si>
  <si>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</si>
  <si>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</si>
  <si>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</si>
  <si>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</si>
  <si>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</si>
  <si>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</si>
  <si>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</si>
  <si>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</si>
  <si>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</si>
  <si>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</si>
  <si>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</si>
  <si>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</si>
  <si>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</si>
  <si>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</si>
  <si>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</si>
  <si>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</si>
  <si>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</si>
  <si>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</si>
  <si>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</si>
  <si>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</si>
  <si>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</si>
  <si>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</si>
  <si>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</si>
  <si>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</si>
  <si>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</si>
  <si>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</si>
  <si>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</si>
  <si>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</si>
  <si>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</si>
  <si>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</si>
  <si>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</si>
  <si>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</si>
  <si>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</si>
  <si>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</si>
  <si>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</si>
  <si>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</si>
  <si>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</si>
  <si>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</si>
  <si>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</si>
  <si>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</si>
  <si>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</si>
  <si>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</si>
  <si>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</si>
  <si>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</si>
  <si>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</si>
  <si>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</si>
  <si>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</si>
  <si>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</si>
  <si>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</si>
  <si>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</si>
  <si>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</si>
  <si>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</si>
  <si>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</si>
  <si>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</si>
  <si>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</si>
  <si>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</si>
  <si>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</si>
  <si>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</si>
  <si>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</si>
  <si>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</si>
  <si>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</si>
  <si>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</si>
  <si>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</si>
  <si>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</si>
  <si>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</si>
  <si>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</si>
  <si>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</si>
  <si>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</si>
  <si>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</si>
  <si>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</si>
  <si>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</si>
  <si>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</si>
  <si>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</si>
  <si>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</si>
  <si>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</si>
  <si>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</si>
  <si>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</si>
  <si>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</si>
  <si>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</si>
  <si>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</si>
  <si>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</si>
  <si>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</si>
  <si>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</si>
  <si>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</si>
  <si>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</si>
  <si>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</si>
  <si>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</si>
  <si>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</si>
  <si>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</si>
  <si>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</si>
  <si>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</si>
  <si>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</si>
  <si>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</si>
  <si>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</si>
  <si>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</si>
  <si>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</si>
  <si>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</si>
  <si>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</si>
  <si>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</si>
  <si>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</si>
  <si>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</si>
  <si>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</si>
  <si>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</si>
  <si>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</si>
  <si>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</si>
  <si>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</si>
  <si>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</si>
  <si>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</si>
  <si>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</si>
  <si>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</si>
  <si>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</si>
  <si>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</si>
  <si>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</si>
  <si>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</si>
  <si>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</si>
  <si>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</si>
  <si>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</si>
  <si>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</si>
  <si>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</si>
  <si>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</si>
  <si>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</si>
  <si>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</si>
  <si>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</si>
  <si>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</si>
  <si>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</si>
  <si>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</si>
  <si>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</si>
  <si>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</si>
  <si>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</si>
  <si>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</si>
  <si>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</si>
  <si>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</si>
  <si>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</si>
  <si>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</si>
  <si>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</si>
  <si>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</si>
  <si>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</si>
  <si>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</si>
  <si>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</si>
  <si>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</si>
  <si>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</si>
  <si>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</si>
  <si>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</si>
  <si>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</si>
  <si>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</si>
  <si>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</si>
  <si>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</si>
  <si>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</si>
  <si>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</si>
  <si>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</si>
  <si>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</si>
  <si>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</si>
  <si>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</si>
  <si>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</si>
  <si>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</si>
  <si>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</si>
  <si>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</si>
  <si>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</si>
  <si>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</si>
  <si>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</si>
  <si>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</si>
  <si>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</si>
  <si>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</si>
  <si>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</si>
  <si>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</si>
  <si>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</si>
  <si>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</si>
  <si>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</si>
  <si>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</si>
  <si>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</si>
  <si>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</si>
  <si>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</si>
  <si>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</si>
  <si>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</si>
  <si>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</si>
  <si>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</si>
  <si>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</si>
  <si>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</si>
  <si>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</si>
  <si>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</si>
  <si>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</si>
  <si>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</si>
  <si>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</si>
  <si>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</si>
  <si>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</si>
  <si>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</si>
  <si>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</si>
  <si>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</si>
  <si>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</si>
  <si>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</si>
  <si>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</si>
  <si>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</si>
  <si>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</si>
  <si>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</si>
  <si>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</si>
  <si>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</si>
  <si>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</si>
  <si>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</si>
  <si>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</si>
  <si>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</si>
  <si>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</si>
  <si>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</si>
  <si>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</si>
  <si>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</si>
  <si>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</si>
  <si>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</si>
  <si>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</si>
  <si>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</si>
  <si>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</si>
  <si>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</si>
  <si>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</si>
  <si>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</si>
  <si>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</si>
  <si>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</si>
  <si>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</si>
  <si>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</si>
  <si>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</si>
  <si>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</si>
  <si>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</si>
  <si>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</si>
  <si>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</si>
  <si>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</si>
  <si>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</si>
  <si>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</si>
  <si>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</si>
  <si>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</si>
  <si>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</si>
  <si>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</si>
  <si>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</si>
  <si>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</si>
  <si>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</si>
  <si>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</si>
  <si>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</si>
  <si>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</si>
  <si>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</si>
  <si>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</si>
  <si>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</si>
  <si>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</si>
  <si>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</si>
  <si>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</si>
  <si>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</si>
  <si>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</si>
  <si>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</si>
  <si>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</si>
  <si>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</si>
  <si>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</si>
  <si>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</si>
  <si>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</si>
  <si>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</si>
  <si>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</si>
  <si>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</si>
  <si>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</si>
  <si>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</si>
  <si>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</si>
  <si>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</si>
  <si>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</si>
  <si>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</si>
  <si>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</si>
  <si>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</si>
  <si>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</si>
  <si>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</si>
  <si>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</si>
  <si>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</si>
  <si>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</si>
  <si>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</si>
  <si>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</si>
  <si>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</si>
  <si>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</si>
  <si>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</si>
  <si>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</si>
  <si>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</si>
  <si>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</si>
  <si>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</si>
  <si>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</si>
  <si>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</si>
  <si>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</si>
  <si>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</si>
  <si>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</si>
  <si>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</si>
  <si>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</si>
  <si>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</si>
  <si>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</si>
  <si>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</si>
  <si>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</si>
  <si>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</si>
  <si>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</si>
  <si>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</si>
  <si>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</si>
  <si>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</si>
  <si>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</si>
  <si>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</si>
  <si>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</si>
  <si>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</si>
  <si>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</si>
  <si>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</si>
  <si>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</si>
  <si>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</si>
  <si>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</si>
  <si>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</si>
  <si>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</si>
  <si>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</si>
  <si>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</si>
  <si>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</si>
  <si>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</si>
  <si>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</si>
  <si>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</si>
  <si>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</si>
  <si>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</si>
  <si>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</si>
  <si>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</si>
  <si>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</si>
  <si>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</si>
  <si>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</si>
  <si>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</si>
  <si>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</si>
  <si>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</si>
  <si>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</si>
  <si>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</si>
  <si>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</si>
  <si>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</si>
  <si>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</si>
  <si>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</si>
  <si>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</si>
  <si>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</si>
  <si>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</si>
  <si>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</si>
  <si>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</si>
  <si>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</si>
  <si>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</si>
  <si>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</si>
  <si>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</si>
  <si>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</si>
  <si>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</si>
  <si>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</si>
  <si>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</si>
  <si>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</si>
  <si>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</si>
  <si>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</si>
  <si>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</si>
  <si>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</si>
  <si>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</si>
  <si>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</si>
  <si>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</si>
  <si>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</si>
  <si>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</si>
  <si>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</si>
  <si>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</si>
  <si>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</si>
  <si>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</si>
  <si>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</si>
  <si>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</si>
  <si>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</si>
  <si>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</si>
  <si>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</si>
  <si>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</si>
  <si>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</si>
  <si>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</si>
  <si>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</si>
  <si>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</si>
  <si>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</si>
  <si>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</si>
  <si>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</si>
  <si>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</si>
  <si>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</si>
  <si>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</si>
  <si>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</si>
  <si>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</si>
  <si>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</si>
  <si>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</si>
  <si>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</si>
  <si>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</si>
  <si>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</si>
  <si>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</si>
  <si>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</si>
  <si>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</si>
  <si>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</si>
  <si>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</si>
  <si>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</si>
  <si>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</si>
  <si>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</si>
  <si>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</si>
  <si>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</si>
  <si>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</si>
  <si>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</si>
  <si>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</si>
  <si>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</si>
  <si>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</si>
  <si>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</si>
  <si>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</si>
  <si>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</si>
  <si>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</si>
  <si>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</si>
  <si>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</si>
  <si>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</si>
  <si>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</si>
  <si>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</si>
  <si>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</si>
  <si>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</si>
  <si>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</si>
  <si>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</si>
  <si>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</si>
  <si>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</si>
  <si>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</si>
  <si>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</si>
  <si>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</si>
  <si>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</si>
  <si>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</si>
  <si>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</si>
  <si>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</si>
  <si>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</si>
  <si>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</si>
  <si>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</si>
  <si>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</si>
  <si>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</si>
  <si>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</si>
  <si>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</si>
  <si>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</si>
  <si>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</si>
  <si>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</si>
  <si>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</si>
  <si>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</si>
  <si>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</si>
  <si>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</si>
  <si>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</si>
  <si>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</si>
  <si>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</si>
  <si>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</si>
  <si>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</si>
  <si>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</si>
  <si>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</si>
  <si>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</si>
  <si>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</si>
  <si>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</si>
  <si>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</si>
  <si>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</si>
  <si>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</si>
  <si>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</si>
  <si>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</si>
  <si>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</si>
  <si>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</si>
  <si>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</si>
  <si>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</si>
  <si>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</si>
  <si>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</si>
  <si>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</si>
  <si>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</si>
  <si>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</si>
  <si>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</si>
  <si>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</si>
  <si>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</si>
  <si>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</si>
  <si>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</si>
  <si>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</si>
  <si>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</si>
  <si>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</si>
  <si>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</si>
  <si>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</si>
  <si>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</si>
  <si>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</si>
  <si>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</si>
  <si>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</si>
  <si>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</si>
  <si>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</si>
  <si>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</si>
  <si>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</si>
  <si>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</si>
  <si>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</si>
  <si>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</si>
  <si>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</si>
  <si>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</si>
  <si>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</si>
  <si>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</si>
  <si>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</si>
  <si>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</si>
  <si>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</si>
  <si>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</si>
  <si>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</si>
  <si>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</si>
  <si>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</si>
  <si>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</si>
  <si>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</si>
  <si>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</si>
  <si>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</si>
  <si>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</si>
  <si>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</si>
  <si>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</si>
  <si>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</si>
  <si>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</si>
  <si>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</si>
  <si>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</si>
  <si>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</si>
  <si>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</si>
  <si>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</si>
  <si>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</si>
  <si>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</si>
  <si>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</si>
  <si>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</si>
  <si>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</si>
  <si>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</si>
  <si>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</si>
  <si>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</si>
  <si>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</si>
  <si>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</si>
  <si>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</si>
  <si>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</si>
  <si>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</si>
  <si>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</si>
  <si>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</si>
  <si>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</si>
  <si>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</si>
  <si>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</si>
  <si>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</si>
  <si>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</si>
  <si>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</si>
  <si>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</si>
  <si>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</si>
  <si>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</si>
  <si>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</si>
  <si>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</si>
  <si>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</si>
  <si>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</si>
  <si>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</si>
  <si>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</si>
  <si>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</si>
  <si>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</si>
  <si>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</si>
  <si>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</si>
  <si>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</si>
  <si>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</si>
  <si>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</si>
  <si>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</si>
  <si>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</si>
  <si>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</si>
  <si>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</si>
  <si>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</si>
  <si>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</si>
  <si>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</si>
  <si>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</si>
  <si>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</si>
  <si>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</si>
  <si>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</si>
  <si>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</si>
  <si>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</si>
  <si>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</si>
  <si>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</si>
  <si>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</si>
  <si>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</si>
  <si>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</si>
  <si>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</si>
  <si>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</si>
  <si>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</si>
  <si>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</si>
  <si>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</si>
  <si>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</si>
  <si>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</si>
  <si>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</si>
  <si>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</si>
  <si>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</si>
  <si>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</si>
  <si>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</si>
  <si>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</si>
  <si>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</si>
  <si>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</si>
  <si>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</si>
  <si>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</si>
  <si>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</si>
  <si>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</si>
  <si>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</si>
  <si>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</si>
  <si>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</si>
  <si>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</si>
  <si>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</si>
  <si>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</si>
  <si>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</si>
  <si>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</si>
  <si>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</si>
  <si>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</si>
  <si>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</si>
  <si>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</si>
  <si>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</si>
  <si>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</si>
  <si>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</si>
  <si>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</si>
  <si>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</si>
  <si>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</si>
  <si>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</si>
  <si>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</si>
  <si>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</si>
  <si>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</si>
  <si>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</si>
  <si>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</si>
  <si>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</si>
  <si>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</si>
  <si>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</si>
  <si>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</si>
  <si>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</si>
  <si>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</si>
  <si>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</si>
  <si>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</si>
  <si>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</si>
  <si>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</si>
  <si>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</si>
  <si>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</si>
  <si>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</si>
  <si>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</si>
  <si>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</si>
  <si>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</si>
  <si>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</si>
  <si>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</si>
  <si>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</si>
  <si>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</si>
  <si>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</si>
  <si>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</si>
  <si>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</si>
  <si>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</si>
  <si>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</si>
  <si>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</si>
  <si>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</si>
  <si>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</si>
  <si>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</si>
  <si>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</si>
  <si>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</si>
  <si>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</si>
  <si>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</si>
  <si>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</si>
  <si>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</si>
  <si>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</si>
  <si>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</si>
  <si>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</si>
  <si>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</si>
  <si>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</si>
  <si>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</si>
  <si>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</si>
  <si>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</si>
  <si>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</si>
  <si>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</si>
  <si>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</si>
  <si>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</si>
  <si>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</si>
  <si>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</si>
  <si>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</si>
  <si>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</si>
  <si>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</si>
  <si>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</si>
  <si>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</si>
  <si>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</si>
  <si>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</si>
  <si>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</si>
  <si>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</si>
  <si>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</si>
  <si>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</si>
  <si>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</si>
  <si>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</si>
  <si>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</si>
  <si>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</si>
  <si>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</si>
  <si>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</si>
  <si>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</si>
  <si>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</si>
  <si>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</si>
  <si>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</si>
  <si>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</si>
  <si>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</si>
  <si>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</si>
  <si>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</si>
  <si>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</si>
  <si>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</si>
  <si>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</si>
  <si>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</si>
  <si>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</si>
  <si>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</si>
  <si>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</si>
  <si>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</si>
  <si>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</si>
  <si>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</si>
  <si>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</si>
  <si>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</si>
  <si>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</si>
  <si>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</si>
  <si>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</si>
  <si>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</si>
  <si>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</si>
  <si>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</si>
  <si>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</si>
  <si>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</si>
  <si>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</si>
  <si>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</si>
  <si>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</si>
  <si>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</si>
  <si>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</si>
  <si>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</si>
  <si>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</si>
  <si>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</si>
  <si>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</si>
  <si>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</si>
  <si>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</si>
  <si>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</si>
  <si>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</si>
  <si>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</si>
  <si>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</si>
  <si>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</si>
  <si>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</si>
  <si>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</si>
  <si>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</si>
  <si>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</si>
  <si>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</si>
  <si>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</si>
  <si>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</si>
  <si>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</si>
  <si>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</si>
  <si>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</si>
  <si>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</si>
  <si>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</si>
  <si>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</si>
  <si>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</si>
  <si>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</si>
  <si>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</si>
  <si>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</si>
  <si>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</si>
  <si>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</si>
  <si>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</si>
  <si>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</si>
  <si>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</si>
  <si>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</si>
  <si>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</si>
  <si>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</si>
  <si>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</si>
  <si>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</si>
  <si>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</si>
  <si>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</si>
  <si>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</si>
  <si>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</si>
  <si>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</si>
  <si>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</si>
  <si>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</si>
  <si>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</si>
  <si>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</si>
  <si>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</si>
  <si>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</si>
  <si>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</si>
  <si>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</si>
  <si>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</si>
  <si>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</si>
  <si>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</si>
  <si>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</si>
  <si>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</si>
  <si>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</si>
  <si>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</si>
  <si>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</si>
  <si>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</si>
  <si>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</si>
  <si>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</si>
  <si>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</si>
  <si>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</si>
  <si>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</si>
  <si>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</si>
  <si>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</si>
  <si>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</si>
  <si>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</si>
  <si>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</si>
  <si>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</si>
  <si>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</si>
  <si>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</si>
  <si>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</si>
  <si>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</si>
  <si>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</si>
  <si>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</si>
  <si>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</si>
  <si>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</si>
  <si>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</si>
  <si>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</si>
  <si>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</si>
  <si>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</si>
  <si>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</si>
  <si>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</si>
  <si>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</si>
  <si>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</si>
  <si>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</si>
  <si>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</si>
  <si>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</si>
  <si>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</si>
  <si>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</si>
  <si>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</si>
  <si>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</si>
  <si>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</si>
  <si>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</si>
  <si>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</si>
  <si>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</si>
  <si>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</si>
  <si>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</si>
  <si>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</si>
  <si>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</si>
  <si>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</si>
  <si>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</si>
  <si>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</si>
  <si>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</si>
  <si>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</si>
  <si>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</si>
  <si>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</si>
  <si>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</si>
  <si>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</si>
  <si>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</si>
  <si>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</si>
  <si>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</si>
  <si>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</si>
  <si>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</si>
  <si>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</si>
  <si>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</si>
  <si>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</si>
  <si>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</si>
  <si>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</si>
  <si>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</si>
  <si>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</si>
  <si>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</si>
  <si>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</si>
  <si>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</si>
  <si>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</si>
  <si>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</si>
  <si>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</si>
  <si>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</si>
  <si>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</si>
  <si>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</si>
  <si>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</si>
  <si>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</si>
  <si>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</si>
  <si>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</si>
  <si>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</si>
  <si>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</si>
  <si>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</si>
  <si>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</si>
  <si>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</si>
  <si>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</si>
  <si>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</si>
  <si>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</si>
  <si>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</si>
  <si>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</si>
  <si>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</si>
  <si>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</si>
  <si>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</si>
  <si>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</si>
  <si>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</si>
  <si>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</si>
  <si>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</si>
  <si>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</si>
  <si>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</si>
  <si>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</si>
  <si>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</si>
  <si>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</si>
  <si>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</si>
  <si>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</si>
  <si>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</si>
  <si>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</si>
  <si>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</si>
  <si>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</si>
  <si>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</si>
  <si>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</si>
  <si>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</si>
  <si>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</si>
  <si>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</si>
  <si>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</si>
  <si>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</si>
  <si>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</si>
  <si>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</si>
  <si>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</si>
  <si>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</si>
  <si>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</si>
  <si>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</si>
  <si>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</si>
  <si>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</si>
  <si>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</si>
  <si>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</si>
  <si>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</si>
  <si>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</si>
  <si>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</si>
  <si>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</si>
  <si>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</si>
  <si>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</si>
  <si>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</si>
  <si>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</si>
  <si>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</si>
  <si>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</si>
  <si>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</si>
  <si>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</si>
  <si>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</si>
  <si>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</si>
  <si>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</si>
  <si>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</si>
  <si>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</si>
  <si>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</si>
  <si>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</si>
  <si>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</si>
  <si>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</si>
  <si>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</si>
  <si>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</si>
  <si>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</si>
  <si>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</si>
  <si>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</si>
  <si>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</si>
  <si>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</si>
  <si>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</si>
  <si>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</si>
  <si>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</si>
  <si>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</si>
  <si>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</si>
  <si>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</si>
  <si>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</si>
  <si>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</si>
  <si>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</si>
  <si>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</si>
  <si>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</si>
  <si>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</si>
  <si>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</si>
  <si>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</si>
  <si>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</si>
  <si>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</si>
  <si>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</si>
  <si>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</si>
  <si>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</si>
  <si>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</si>
  <si>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</si>
  <si>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</si>
  <si>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</si>
  <si>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</si>
  <si>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</si>
  <si>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</si>
  <si>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</si>
  <si>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</si>
  <si>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</si>
  <si>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</si>
  <si>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</si>
  <si>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</si>
  <si>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</si>
  <si>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</si>
  <si>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</si>
  <si>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</si>
  <si>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</si>
  <si>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</si>
  <si>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</si>
  <si>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</si>
  <si>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</si>
  <si>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</si>
  <si>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</si>
  <si>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</si>
  <si>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</si>
  <si>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</si>
  <si>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</si>
  <si>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</si>
  <si>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</si>
  <si>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</si>
  <si>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</si>
  <si>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</si>
  <si>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</si>
  <si>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</si>
  <si>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</si>
  <si>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</si>
  <si>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</si>
  <si>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</si>
  <si>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</si>
  <si>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</si>
  <si>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</si>
  <si>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</si>
  <si>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</si>
  <si>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</si>
  <si>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</si>
  <si>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</si>
  <si>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</si>
  <si>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</si>
  <si>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</si>
  <si>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</si>
  <si>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</si>
  <si>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</si>
  <si>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</si>
  <si>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</si>
  <si>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</si>
  <si>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</si>
  <si>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</si>
  <si>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</si>
  <si>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</si>
  <si>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</si>
  <si>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</si>
  <si>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</si>
  <si>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</si>
  <si>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</si>
  <si>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</si>
  <si>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</si>
  <si>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</si>
  <si>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</si>
  <si>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</si>
  <si>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</si>
  <si>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</si>
  <si>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</si>
  <si>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</si>
  <si>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</si>
  <si>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</si>
  <si>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</si>
  <si>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</si>
  <si>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</si>
  <si>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</si>
  <si>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</si>
  <si>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</si>
  <si>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</si>
  <si>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</si>
  <si>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</si>
  <si>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</si>
  <si>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</si>
  <si>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</si>
  <si>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</si>
  <si>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</si>
  <si>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</si>
  <si>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</si>
  <si>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</si>
  <si>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</si>
  <si>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</si>
  <si>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</si>
  <si>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</si>
  <si>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</si>
  <si>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</si>
  <si>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</si>
  <si>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</si>
  <si>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</si>
  <si>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</si>
  <si>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</si>
  <si>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</si>
  <si>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</si>
  <si>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</si>
  <si>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</si>
  <si>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</si>
  <si>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</si>
  <si>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</si>
  <si>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</si>
  <si>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</si>
  <si>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</si>
  <si>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</si>
  <si>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</si>
  <si>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</si>
  <si>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</si>
  <si>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</si>
  <si>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</si>
  <si>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</si>
  <si>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</si>
  <si>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</si>
  <si>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</si>
  <si>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</si>
  <si>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</si>
  <si>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</si>
  <si>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</si>
  <si>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</si>
  <si>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</si>
  <si>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</si>
  <si>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</si>
  <si>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</si>
  <si>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</si>
  <si>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</si>
  <si>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</si>
  <si>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</si>
  <si>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</si>
  <si>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</si>
  <si>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</si>
  <si>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</si>
  <si>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</si>
  <si>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</si>
  <si>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</si>
  <si>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</si>
  <si>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</si>
  <si>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</si>
  <si>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</si>
  <si>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</si>
  <si>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</si>
  <si>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</si>
  <si>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</si>
  <si>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</si>
  <si>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</si>
  <si>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</si>
  <si>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</si>
  <si>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</si>
  <si>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</si>
  <si>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</si>
  <si>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</si>
  <si>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</si>
  <si>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</si>
  <si>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</si>
  <si>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</si>
  <si>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</si>
  <si>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</si>
  <si>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</si>
  <si>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</si>
  <si>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</si>
  <si>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</si>
  <si>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</si>
  <si>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</si>
  <si>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</si>
  <si>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</si>
  <si>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</si>
  <si>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</si>
  <si>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</si>
  <si>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</si>
  <si>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</si>
  <si>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</si>
  <si>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</si>
  <si>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</si>
  <si>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</si>
  <si>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</si>
  <si>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</si>
  <si>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</si>
  <si>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</si>
  <si>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</si>
  <si>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</si>
  <si>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</si>
  <si>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</si>
  <si>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</si>
  <si>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</si>
  <si>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</si>
  <si>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</si>
  <si>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</si>
  <si>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</si>
  <si>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</si>
  <si>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</si>
  <si>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</si>
  <si>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</si>
  <si>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</si>
  <si>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</si>
  <si>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</si>
  <si>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</si>
  <si>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</si>
  <si>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</si>
  <si>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</si>
  <si>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</si>
  <si>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</si>
  <si>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</si>
  <si>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</si>
  <si>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</si>
  <si>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</si>
  <si>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</si>
  <si>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</si>
  <si>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</si>
  <si>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</si>
  <si>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</si>
  <si>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</si>
  <si>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</si>
  <si>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</si>
  <si>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</si>
  <si>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</si>
  <si>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</si>
  <si>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</si>
  <si>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</si>
  <si>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</si>
  <si>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</si>
  <si>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</si>
  <si>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</si>
  <si>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</si>
  <si>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</si>
  <si>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</si>
  <si>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</si>
  <si>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</si>
  <si>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</si>
  <si>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</si>
  <si>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</si>
  <si>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</si>
  <si>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</si>
  <si>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</si>
  <si>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</si>
  <si>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</si>
  <si>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</si>
  <si>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</si>
  <si>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</si>
  <si>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</si>
  <si>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</si>
  <si>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</si>
  <si>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</si>
  <si>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</si>
  <si>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</si>
  <si>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</si>
  <si>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</si>
  <si>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</si>
  <si>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</si>
  <si>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</si>
  <si>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</si>
  <si>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</si>
  <si>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</si>
  <si>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</si>
  <si>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</si>
  <si>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</si>
  <si>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</si>
  <si>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</si>
  <si>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</si>
  <si>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</si>
  <si>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</si>
  <si>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</si>
  <si>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</si>
  <si>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</si>
  <si>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</si>
  <si>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</si>
  <si>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</si>
  <si>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</si>
  <si>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</si>
  <si>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</si>
  <si>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</si>
  <si>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</si>
  <si>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</si>
  <si>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</si>
  <si>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</si>
  <si>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</si>
  <si>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</si>
  <si>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</si>
  <si>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</si>
  <si>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</si>
  <si>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</si>
  <si>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</si>
  <si>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</si>
  <si>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</si>
  <si>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</si>
  <si>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</si>
  <si>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</si>
  <si>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</si>
  <si>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</si>
  <si>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</si>
  <si>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</si>
  <si>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</si>
  <si>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</si>
  <si>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</si>
  <si>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</si>
  <si>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</si>
  <si>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</si>
  <si>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</si>
  <si>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</si>
  <si>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</si>
  <si>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</si>
  <si>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</si>
  <si>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</si>
  <si>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</si>
  <si>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</si>
  <si>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</si>
  <si>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</si>
  <si>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</si>
  <si>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</si>
  <si>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</si>
  <si>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</si>
  <si>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</si>
  <si>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</si>
  <si>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</si>
  <si>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</si>
  <si>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</si>
  <si>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</si>
  <si>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</si>
  <si>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</si>
  <si>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</si>
  <si>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</si>
  <si>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</si>
  <si>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</si>
  <si>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</si>
  <si>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</si>
  <si>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</si>
  <si>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</si>
  <si>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</si>
  <si>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</si>
  <si>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</si>
  <si>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</si>
  <si>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</si>
  <si>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</si>
  <si>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</si>
  <si>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</si>
  <si>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</si>
  <si>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</si>
  <si>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</si>
  <si>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</si>
  <si>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</si>
  <si>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</si>
  <si>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</si>
  <si>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</si>
  <si>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</si>
  <si>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</si>
  <si>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</si>
  <si>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</si>
  <si>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</si>
  <si>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</si>
  <si>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</si>
  <si>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</si>
  <si>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</si>
  <si>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</si>
  <si>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</si>
  <si>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</si>
  <si>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</si>
  <si>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</si>
  <si>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</si>
  <si>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</si>
  <si>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</si>
  <si>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</si>
  <si>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</si>
  <si>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</si>
  <si>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</si>
  <si>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</si>
  <si>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</si>
  <si>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</si>
  <si>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</si>
  <si>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</si>
  <si>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</si>
  <si>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</si>
  <si>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</si>
  <si>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</si>
  <si>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</si>
  <si>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</si>
  <si>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</si>
  <si>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</si>
  <si>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</si>
  <si>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</si>
  <si>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</si>
  <si>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</si>
  <si>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</si>
  <si>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</si>
  <si>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</si>
  <si>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</si>
  <si>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</si>
  <si>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</si>
  <si>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</si>
  <si>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</si>
  <si>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</si>
  <si>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</si>
  <si>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</si>
  <si>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</si>
  <si>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</si>
  <si>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</si>
  <si>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</si>
  <si>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</si>
  <si>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</si>
  <si>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</si>
  <si>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</si>
  <si>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</si>
  <si>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</si>
  <si>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</si>
  <si>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</si>
  <si>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</si>
  <si>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</si>
  <si>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</si>
  <si>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</si>
  <si>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</si>
  <si>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</si>
  <si>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</si>
  <si>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</si>
  <si>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</si>
  <si>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</si>
  <si>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</si>
  <si>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</si>
  <si>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</si>
  <si>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</si>
  <si>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</si>
  <si>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</si>
  <si>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</si>
  <si>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</si>
  <si>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</si>
  <si>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</si>
  <si>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</si>
  <si>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</si>
  <si>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</si>
  <si>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</si>
  <si>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</si>
  <si>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</si>
  <si>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</si>
  <si>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</si>
  <si>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</si>
  <si>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</si>
  <si>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</si>
  <si>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</si>
  <si>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</si>
  <si>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</si>
  <si>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</si>
  <si>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</si>
  <si>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</si>
  <si>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</si>
  <si>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</si>
  <si>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</si>
  <si>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</si>
  <si>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</si>
  <si>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</si>
  <si>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</si>
  <si>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</si>
  <si>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</si>
  <si>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</si>
  <si>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</si>
  <si>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</si>
  <si>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</si>
  <si>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</si>
  <si>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</si>
  <si>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</si>
  <si>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</si>
  <si>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</si>
  <si>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</si>
  <si>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</si>
  <si>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</si>
  <si>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</si>
  <si>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</si>
  <si>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</si>
  <si>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</si>
  <si>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</si>
  <si>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</si>
  <si>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</si>
  <si>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</si>
  <si>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</si>
  <si>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</si>
  <si>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</si>
  <si>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</si>
  <si>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</si>
  <si>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</si>
  <si>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</si>
  <si>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</si>
  <si>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</si>
  <si>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</si>
  <si>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</si>
  <si>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</si>
  <si>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</si>
  <si>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</si>
  <si>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</si>
  <si>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</si>
  <si>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</si>
  <si>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</si>
  <si>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</si>
  <si>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</si>
  <si>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</si>
  <si>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</si>
  <si>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</si>
  <si>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</si>
  <si>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</si>
  <si>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</si>
  <si>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</si>
  <si>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</si>
  <si>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</si>
  <si>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</si>
  <si>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</si>
  <si>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</si>
  <si>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</si>
  <si>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</si>
  <si>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</si>
  <si>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</si>
  <si>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</si>
  <si>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</si>
  <si>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</si>
  <si>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</si>
  <si>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</si>
  <si>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</si>
  <si>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</si>
  <si>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</si>
  <si>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</si>
  <si>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</si>
  <si>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</si>
  <si>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</si>
  <si>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</si>
  <si>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</si>
  <si>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</si>
  <si>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</si>
  <si>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</si>
  <si>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</si>
  <si>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</si>
  <si>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</si>
  <si>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</si>
  <si>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</si>
  <si>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</si>
  <si>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</si>
  <si>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</si>
  <si>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</si>
  <si>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</si>
  <si>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</si>
  <si>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</si>
  <si>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</si>
  <si>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</si>
  <si>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</si>
  <si>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</si>
  <si>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</si>
  <si>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</si>
  <si>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</si>
  <si>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</si>
  <si>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</si>
  <si>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</si>
  <si>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</si>
  <si>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</si>
  <si>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</si>
  <si>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</si>
  <si>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</si>
  <si>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</si>
  <si>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</si>
  <si>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</si>
  <si>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</si>
  <si>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</si>
  <si>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</si>
  <si>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</si>
  <si>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</si>
  <si>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</si>
  <si>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</si>
  <si>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</si>
  <si>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</si>
  <si>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</si>
  <si>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</si>
  <si>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</si>
  <si>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</si>
  <si>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</si>
  <si>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</si>
  <si>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</si>
  <si>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</si>
  <si>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</si>
  <si>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</si>
  <si>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</si>
  <si>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</si>
  <si>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</si>
  <si>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</si>
  <si>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</si>
  <si>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</si>
  <si>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</si>
  <si>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</si>
  <si>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</si>
  <si>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</si>
  <si>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</si>
  <si>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</si>
  <si>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</si>
  <si>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</si>
  <si>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</si>
  <si>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</si>
  <si>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</si>
  <si>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</si>
  <si>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</si>
  <si>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</si>
  <si>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</si>
  <si>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</si>
  <si>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</si>
  <si>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</si>
  <si>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</si>
  <si>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</si>
  <si>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</si>
  <si>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</si>
  <si>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</si>
  <si>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</si>
  <si>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</si>
  <si>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</si>
  <si>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</si>
  <si>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</si>
  <si>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</si>
  <si>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</si>
  <si>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</si>
  <si>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</si>
  <si>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</si>
  <si>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</si>
  <si>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</si>
  <si>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</si>
  <si>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</si>
  <si>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</si>
  <si>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</si>
  <si>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</si>
  <si>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</si>
  <si>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</si>
  <si>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</si>
  <si>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</si>
  <si>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</si>
  <si>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</si>
  <si>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</si>
  <si>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</si>
  <si>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</si>
  <si>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</si>
  <si>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</si>
  <si>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</si>
  <si>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</si>
  <si>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</si>
  <si>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</si>
  <si>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</si>
  <si>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</si>
  <si>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</si>
  <si>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</si>
  <si>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</si>
  <si>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</si>
  <si>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</si>
  <si>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</si>
  <si>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</si>
  <si>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</si>
  <si>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</si>
  <si>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</si>
  <si>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</si>
  <si>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</si>
  <si>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</si>
  <si>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</si>
  <si>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</si>
  <si>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</si>
  <si>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</si>
  <si>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</si>
  <si>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</si>
  <si>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</si>
  <si>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</si>
  <si>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</si>
  <si>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</si>
  <si>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</si>
  <si>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</si>
  <si>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</si>
  <si>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</si>
  <si>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</si>
  <si>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</si>
  <si>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</si>
  <si>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</si>
  <si>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</si>
  <si>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</si>
  <si>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</si>
  <si>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</si>
  <si>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</si>
  <si>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</si>
  <si>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</si>
  <si>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</si>
  <si>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</si>
  <si>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</si>
  <si>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</si>
  <si>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</si>
  <si>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</si>
  <si>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</si>
  <si>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</si>
  <si>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</si>
  <si>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</si>
  <si>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</si>
  <si>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</si>
  <si>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</si>
  <si>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</si>
  <si>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</si>
  <si>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</si>
  <si>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</si>
  <si>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</si>
  <si>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</si>
  <si>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</si>
  <si>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</si>
  <si>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</si>
  <si>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</si>
  <si>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</si>
  <si>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</si>
  <si>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</si>
  <si>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</si>
  <si>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</si>
  <si>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</si>
  <si>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</si>
  <si>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</si>
  <si>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</si>
  <si>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</si>
  <si>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</si>
  <si>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</si>
  <si>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</si>
  <si>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</si>
  <si>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</si>
  <si>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</si>
  <si>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</si>
  <si>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</si>
  <si>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</si>
  <si>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</si>
  <si>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</si>
  <si>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</si>
  <si>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</si>
  <si>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</si>
  <si>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</si>
  <si>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</si>
  <si>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</si>
  <si>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</si>
  <si>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</si>
  <si>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</si>
  <si>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</si>
  <si>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</si>
  <si>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</si>
  <si>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</si>
  <si>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</si>
  <si>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</si>
  <si>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</si>
  <si>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</si>
  <si>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</si>
  <si>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</si>
  <si>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</si>
  <si>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</si>
  <si>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</si>
  <si>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</si>
  <si>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</si>
  <si>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</si>
  <si>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</si>
  <si>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</si>
  <si>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</si>
  <si>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</si>
  <si>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</si>
  <si>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</si>
  <si>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</si>
  <si>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</si>
  <si>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</si>
  <si>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</si>
  <si>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</si>
  <si>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</si>
  <si>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</si>
  <si>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</si>
  <si>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</si>
  <si>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</si>
  <si>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</si>
  <si>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</si>
  <si>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</si>
  <si>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</si>
  <si>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</si>
  <si>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</si>
  <si>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</si>
  <si>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</si>
  <si>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</si>
  <si>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</si>
  <si>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</si>
  <si>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</si>
  <si>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</si>
  <si>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</si>
  <si>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</si>
  <si>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</si>
  <si>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</si>
  <si>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</si>
  <si>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</si>
  <si>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</si>
  <si>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</si>
  <si>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</si>
  <si>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</si>
  <si>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</si>
  <si>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</si>
  <si>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</si>
  <si>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</si>
  <si>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</si>
  <si>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</si>
  <si>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</si>
  <si>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</si>
  <si>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</si>
  <si>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</si>
  <si>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</si>
  <si>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</si>
  <si>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</si>
  <si>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</si>
  <si>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</si>
  <si>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</si>
  <si>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</si>
  <si>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</si>
  <si>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</si>
  <si>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</si>
  <si>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</si>
  <si>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</si>
  <si>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</si>
  <si>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</si>
  <si>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</si>
  <si>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</si>
  <si>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</si>
  <si>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</si>
  <si>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</si>
  <si>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</si>
  <si>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</si>
  <si>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</si>
  <si>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</si>
  <si>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</si>
  <si>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</si>
  <si>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</si>
  <si>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</si>
  <si>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</si>
  <si>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</si>
  <si>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</si>
  <si>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</si>
  <si>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</si>
  <si>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</si>
  <si>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</si>
  <si>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</si>
  <si>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</si>
  <si>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</si>
  <si>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</si>
  <si>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</si>
  <si>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</si>
  <si>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</si>
  <si>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</si>
  <si>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</si>
  <si>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</si>
  <si>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</si>
  <si>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</si>
  <si>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</si>
  <si>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</si>
  <si>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</si>
  <si>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</si>
  <si>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</si>
  <si>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</si>
  <si>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</si>
  <si>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</si>
  <si>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</si>
  <si>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</si>
  <si>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</si>
  <si>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</si>
  <si>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</si>
  <si>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</si>
  <si>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</si>
  <si>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</si>
  <si>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</si>
  <si>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</si>
  <si>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</si>
  <si>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</si>
  <si>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</si>
  <si>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</si>
  <si>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</si>
  <si>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</si>
  <si>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</si>
  <si>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</si>
  <si>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</si>
  <si>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</si>
  <si>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</si>
  <si>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</si>
  <si>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</si>
  <si>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</si>
  <si>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</si>
  <si>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</si>
  <si>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</si>
  <si>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</si>
  <si>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</si>
  <si>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</si>
  <si>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</si>
  <si>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</si>
  <si>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</si>
  <si>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</si>
  <si>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</si>
  <si>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</si>
  <si>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</si>
  <si>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</si>
  <si>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</si>
  <si>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</si>
  <si>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</si>
  <si>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</si>
  <si>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</si>
  <si>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</si>
  <si>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</si>
  <si>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</si>
  <si>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</si>
  <si>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</si>
  <si>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</si>
  <si>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</si>
  <si>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</si>
  <si>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</si>
  <si>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</si>
  <si>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</si>
  <si>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</si>
  <si>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</si>
  <si>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</si>
  <si>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</si>
  <si>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</si>
  <si>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</si>
  <si>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</si>
  <si>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</si>
  <si>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</si>
  <si>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</si>
  <si>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</si>
  <si>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</si>
  <si>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</si>
  <si>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</si>
  <si>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</si>
  <si>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</si>
  <si>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</si>
  <si>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</si>
  <si>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</si>
  <si>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</si>
  <si>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</si>
  <si>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</si>
  <si>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</si>
  <si>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</si>
  <si>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</si>
  <si>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</si>
  <si>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</si>
  <si>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</si>
  <si>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</si>
  <si>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</si>
  <si>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</si>
  <si>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</si>
  <si>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</si>
  <si>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</si>
  <si>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</si>
  <si>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</si>
  <si>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</si>
  <si>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</si>
  <si>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</si>
  <si>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</si>
  <si>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</si>
  <si>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</si>
  <si>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</si>
  <si>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</si>
  <si>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</si>
  <si>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</si>
  <si>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</si>
  <si>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</si>
  <si>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</si>
  <si>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</si>
  <si>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</si>
  <si>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</si>
  <si>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</si>
  <si>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</si>
  <si>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</si>
  <si>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</si>
  <si>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</si>
  <si>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</si>
  <si>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</si>
  <si>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</si>
  <si>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</si>
  <si>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</si>
  <si>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</si>
  <si>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</si>
  <si>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</si>
  <si>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</si>
  <si>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</si>
  <si>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</si>
  <si>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</si>
  <si>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</si>
  <si>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</si>
  <si>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</si>
  <si>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</si>
  <si>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</si>
  <si>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</si>
  <si>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</si>
  <si>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</si>
  <si>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</si>
  <si>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</si>
  <si>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</si>
  <si>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</si>
  <si>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</si>
  <si>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</si>
  <si>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</si>
  <si>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</si>
  <si>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</si>
  <si>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</si>
  <si>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</si>
  <si>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</si>
  <si>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</si>
  <si>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</si>
  <si>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</si>
  <si>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</si>
  <si>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</si>
  <si>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</si>
  <si>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</si>
  <si>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</si>
  <si>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</si>
  <si>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</si>
  <si>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</si>
  <si>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</si>
  <si>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</si>
  <si>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</si>
  <si>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</si>
  <si>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</si>
  <si>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</si>
  <si>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</si>
  <si>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</si>
  <si>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</si>
  <si>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</si>
  <si>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</si>
  <si>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</si>
  <si>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</si>
  <si>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</si>
  <si>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</si>
  <si>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</si>
  <si>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</si>
  <si>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</si>
  <si>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</si>
  <si>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</si>
  <si>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</si>
  <si>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</si>
  <si>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</si>
  <si>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</si>
  <si>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</si>
  <si>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</si>
  <si>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</si>
  <si>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</si>
  <si>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</si>
  <si>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</si>
  <si>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</si>
  <si>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</si>
  <si>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</si>
  <si>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</si>
  <si>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</si>
  <si>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</si>
  <si>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</si>
  <si>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</si>
  <si>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</si>
  <si>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</si>
  <si>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</si>
  <si>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</si>
  <si>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</si>
  <si>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</si>
  <si>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</si>
  <si>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</si>
  <si>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</si>
  <si>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</si>
  <si>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</si>
  <si>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</si>
  <si>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</si>
  <si>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</si>
  <si>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</si>
  <si>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</si>
  <si>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</si>
  <si>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</si>
  <si>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</si>
  <si>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</si>
  <si>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</si>
  <si>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</si>
  <si>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</si>
  <si>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</si>
  <si>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</si>
  <si>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</si>
  <si>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</si>
  <si>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</si>
  <si>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</si>
  <si>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</si>
  <si>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</si>
  <si>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</si>
  <si>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</si>
  <si>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</si>
  <si>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</si>
  <si>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</si>
  <si>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</si>
  <si>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</si>
  <si>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</si>
  <si>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</si>
  <si>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</si>
  <si>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</si>
  <si>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</si>
  <si>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</si>
  <si>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</si>
  <si>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</si>
  <si>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</si>
  <si>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</si>
  <si>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</si>
  <si>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</si>
  <si>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</si>
  <si>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</si>
  <si>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</si>
  <si>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</si>
  <si>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</si>
  <si>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</si>
  <si>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</si>
  <si>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</si>
  <si>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</si>
  <si>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</si>
  <si>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</si>
  <si>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</si>
  <si>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</si>
  <si>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</si>
  <si>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</si>
  <si>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</si>
  <si>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</si>
  <si>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</si>
  <si>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</si>
  <si>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</si>
  <si>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</si>
  <si>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</si>
  <si>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</si>
  <si>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</si>
  <si>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</si>
  <si>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</si>
  <si>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</si>
  <si>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</si>
  <si>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</si>
  <si>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</si>
  <si>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</si>
  <si>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</si>
  <si>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</si>
  <si>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</si>
  <si>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</si>
  <si>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</si>
  <si>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</si>
  <si>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</si>
  <si>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</si>
  <si>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</si>
  <si>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</si>
  <si>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</si>
  <si>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</si>
  <si>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</si>
  <si>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</si>
  <si>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</si>
  <si>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</si>
  <si>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</si>
  <si>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</si>
  <si>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</si>
  <si>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</si>
  <si>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</si>
  <si>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</si>
  <si>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</si>
  <si>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</si>
  <si>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</si>
  <si>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</si>
  <si>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</si>
  <si>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</si>
  <si>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</si>
  <si>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</si>
  <si>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</si>
  <si>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</si>
  <si>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</si>
  <si>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</si>
  <si>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</si>
  <si>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</si>
  <si>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</si>
  <si>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</si>
  <si>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</si>
  <si>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</si>
  <si>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</si>
  <si>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</si>
  <si>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</si>
  <si>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</si>
  <si>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</si>
  <si>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</si>
  <si>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</si>
  <si>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</si>
  <si>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</si>
  <si>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</si>
  <si>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</si>
  <si>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</si>
  <si>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</si>
  <si>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</si>
  <si>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</si>
  <si>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</si>
  <si>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</si>
  <si>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</si>
  <si>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</si>
  <si>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</si>
  <si>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</si>
  <si>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</si>
  <si>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</si>
  <si>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</si>
  <si>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</si>
  <si>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</si>
  <si>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</si>
  <si>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</si>
  <si>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</si>
  <si>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</si>
  <si>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</si>
  <si>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</si>
  <si>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</si>
  <si>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</si>
  <si>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</si>
  <si>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</si>
  <si>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</si>
  <si>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</si>
  <si>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</si>
  <si>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</si>
  <si>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</si>
  <si>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</si>
  <si>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</si>
  <si>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</si>
  <si>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</si>
  <si>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</si>
  <si>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</si>
  <si>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</si>
  <si>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</si>
  <si>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</si>
  <si>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</si>
  <si>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</si>
  <si>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</si>
  <si>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</si>
  <si>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</si>
  <si>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</si>
  <si>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</si>
  <si>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</si>
  <si>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</si>
  <si>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</si>
  <si>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</si>
  <si>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</si>
  <si>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</si>
  <si>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</si>
  <si>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</si>
  <si>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</si>
  <si>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</si>
  <si>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</si>
  <si>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</si>
  <si>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</si>
  <si>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</si>
  <si>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</si>
  <si>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</si>
  <si>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</si>
  <si>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</si>
  <si>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</si>
  <si>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</si>
  <si>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</si>
  <si>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</si>
  <si>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</si>
  <si>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</si>
  <si>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</si>
  <si>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</si>
  <si>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</si>
  <si>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</si>
  <si>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</si>
  <si>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</si>
  <si>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</si>
  <si>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</si>
  <si>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</si>
  <si>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</si>
  <si>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</si>
  <si>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</si>
  <si>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</si>
  <si>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</si>
  <si>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</si>
  <si>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</si>
  <si>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</si>
  <si>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</si>
  <si>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</si>
  <si>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</si>
  <si>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</si>
  <si>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</si>
  <si>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</si>
  <si>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</si>
  <si>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</si>
  <si>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</si>
  <si>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</si>
  <si>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</si>
  <si>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</si>
  <si>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</si>
  <si>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</si>
  <si>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</si>
  <si>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</si>
  <si>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</si>
  <si>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</si>
  <si>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</si>
  <si>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</si>
  <si>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</si>
  <si>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</si>
  <si>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</si>
  <si>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</si>
  <si>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</si>
  <si>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</si>
  <si>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</si>
  <si>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</si>
  <si>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</si>
  <si>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</si>
  <si>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</si>
  <si>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</si>
  <si>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</si>
  <si>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</si>
  <si>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</si>
  <si>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</si>
  <si>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</si>
  <si>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</si>
  <si>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</si>
  <si>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</si>
  <si>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</si>
  <si>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</si>
  <si>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</si>
  <si>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</si>
  <si>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</si>
  <si>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</si>
  <si>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</si>
  <si>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</si>
  <si>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</si>
  <si>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</si>
  <si>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</si>
  <si>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</si>
  <si>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</si>
  <si>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</si>
  <si>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</si>
  <si>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</si>
  <si>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</si>
  <si>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</si>
  <si>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</si>
  <si>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</si>
  <si>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</si>
  <si>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</si>
  <si>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</si>
  <si>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</si>
  <si>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</si>
  <si>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</si>
  <si>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</si>
  <si>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</si>
  <si>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</si>
  <si>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</si>
  <si>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</si>
  <si>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</si>
  <si>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</si>
  <si>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</si>
  <si>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</si>
  <si>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</si>
  <si>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</si>
  <si>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</si>
  <si>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</si>
  <si>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</si>
  <si>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</si>
  <si>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</si>
  <si>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</si>
  <si>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</si>
  <si>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</si>
  <si>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</si>
  <si>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</si>
  <si>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</si>
  <si>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</si>
  <si>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</si>
  <si>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</si>
  <si>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</si>
  <si>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</si>
  <si>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</si>
  <si>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</si>
  <si>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</si>
  <si>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</si>
  <si>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</si>
  <si>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</si>
  <si>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</si>
  <si>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</si>
  <si>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</si>
  <si>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</si>
  <si>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</si>
  <si>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</si>
  <si>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</si>
  <si>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</si>
  <si>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</si>
  <si>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</si>
  <si>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</si>
  <si>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</si>
  <si>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</si>
  <si>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</si>
  <si>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</si>
  <si>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</si>
  <si>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</si>
  <si>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</si>
  <si>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</si>
  <si>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</si>
  <si>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</si>
  <si>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</si>
  <si>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</si>
  <si>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</si>
  <si>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</si>
  <si>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</si>
  <si>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</si>
  <si>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</si>
  <si>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</si>
  <si>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</si>
  <si>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</si>
  <si>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</si>
  <si>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</si>
  <si>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</si>
  <si>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</si>
  <si>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</si>
  <si>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</si>
  <si>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</si>
  <si>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</si>
  <si>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</si>
  <si>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</si>
  <si>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</si>
  <si>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</si>
  <si>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</si>
  <si>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</si>
  <si>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</si>
  <si>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</si>
  <si>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</si>
  <si>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</si>
  <si>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</si>
  <si>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</si>
  <si>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</si>
  <si>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</si>
  <si>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</si>
  <si>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</si>
  <si>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</si>
  <si>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</si>
  <si>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</si>
  <si>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</si>
  <si>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</si>
  <si>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</si>
  <si>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</si>
  <si>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</si>
  <si>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</si>
  <si>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</si>
  <si>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</si>
  <si>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</si>
  <si>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</si>
  <si>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</si>
  <si>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</si>
  <si>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</si>
  <si>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</si>
  <si>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</si>
  <si>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</si>
  <si>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</si>
  <si>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</si>
  <si>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</si>
  <si>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</si>
  <si>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</si>
  <si>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</si>
  <si>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</si>
  <si>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</si>
  <si>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</si>
  <si>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</si>
  <si>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</si>
  <si>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</si>
  <si>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</si>
  <si>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</si>
  <si>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</si>
  <si>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</si>
  <si>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</si>
  <si>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</si>
  <si>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</si>
  <si>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</si>
  <si>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</si>
  <si>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</si>
  <si>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</si>
  <si>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</si>
  <si>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</si>
  <si>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</si>
  <si>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</si>
  <si>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</si>
  <si>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</si>
  <si>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</si>
  <si>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</si>
  <si>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</si>
  <si>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</si>
  <si>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</si>
  <si>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</si>
  <si>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</si>
  <si>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</si>
  <si>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</si>
  <si>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</si>
  <si>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</si>
  <si>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</si>
  <si>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</si>
  <si>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</si>
  <si>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</si>
  <si>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</si>
  <si>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</si>
  <si>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</si>
  <si>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</si>
  <si>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</si>
  <si>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</si>
  <si>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</si>
  <si>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</si>
  <si>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</si>
  <si>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</si>
  <si>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</si>
  <si>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</si>
  <si>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</si>
  <si>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</si>
  <si>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</si>
  <si>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</si>
  <si>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</si>
  <si>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</si>
  <si>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</si>
  <si>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</si>
  <si>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</si>
  <si>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</si>
  <si>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</si>
  <si>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</si>
  <si>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</si>
  <si>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</si>
  <si>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</si>
  <si>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</si>
  <si>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</si>
  <si>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</si>
  <si>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</si>
  <si>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</si>
  <si>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</si>
  <si>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</si>
  <si>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</si>
  <si>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</si>
  <si>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</si>
  <si>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</si>
  <si>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</si>
  <si>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</si>
  <si>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</si>
  <si>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</si>
  <si>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</si>
  <si>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</si>
  <si>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</si>
  <si>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</si>
  <si>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</si>
  <si>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</si>
  <si>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</si>
  <si>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</si>
  <si>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</si>
  <si>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</si>
  <si>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</si>
  <si>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</si>
  <si>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</si>
  <si>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</si>
  <si>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</si>
  <si>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</si>
  <si>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</si>
  <si>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</si>
  <si>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</si>
  <si>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</si>
  <si>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</si>
  <si>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</si>
  <si>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</si>
  <si>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</si>
  <si>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</si>
  <si>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</si>
  <si>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</si>
  <si>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</si>
  <si>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</si>
  <si>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</si>
  <si>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</si>
  <si>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</si>
  <si>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</si>
  <si>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</si>
  <si>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</si>
  <si>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</si>
  <si>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</si>
  <si>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</si>
  <si>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</si>
  <si>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</si>
  <si>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</si>
  <si>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</si>
  <si>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</si>
  <si>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</si>
  <si>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</si>
  <si>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</si>
  <si>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</si>
  <si>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</si>
  <si>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</si>
  <si>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</si>
  <si>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</si>
  <si>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</si>
  <si>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</si>
  <si>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</si>
  <si>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</si>
  <si>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</si>
  <si>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</si>
  <si>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</si>
  <si>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</si>
  <si>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</si>
  <si>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</si>
  <si>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</si>
  <si>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</si>
  <si>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</si>
  <si>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</si>
  <si>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</si>
  <si>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</si>
  <si>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</si>
  <si>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</si>
  <si>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</si>
  <si>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</si>
  <si>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</si>
  <si>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</si>
  <si>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</si>
  <si>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</si>
  <si>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</si>
  <si>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</si>
  <si>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</si>
  <si>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</si>
  <si>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</si>
  <si>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</si>
  <si>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</si>
  <si>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</si>
  <si>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</si>
  <si>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</si>
  <si>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</si>
  <si>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</si>
  <si>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</si>
  <si>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</si>
  <si>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</si>
  <si>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</si>
  <si>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</si>
  <si>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</si>
  <si>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</si>
  <si>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</si>
  <si>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</si>
  <si>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</si>
  <si>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</si>
  <si>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</si>
  <si>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</si>
  <si>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</si>
  <si>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</si>
  <si>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</si>
  <si>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</si>
  <si>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</si>
  <si>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</si>
  <si>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</si>
  <si>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</si>
  <si>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</si>
  <si>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</si>
  <si>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</si>
  <si>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</si>
  <si>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</si>
  <si>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</si>
  <si>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</si>
  <si>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</si>
  <si>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</si>
  <si>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</si>
  <si>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</si>
  <si>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</si>
  <si>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</si>
  <si>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</si>
  <si>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</si>
  <si>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</si>
  <si>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</si>
  <si>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</si>
  <si>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</si>
  <si>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</si>
  <si>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</si>
  <si>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</si>
  <si>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</si>
  <si>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</si>
  <si>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</si>
  <si>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</si>
  <si>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</si>
  <si>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</si>
  <si>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</si>
  <si>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</si>
  <si>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</si>
  <si>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</si>
  <si>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</si>
  <si>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</si>
  <si>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</si>
  <si>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</si>
  <si>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</si>
  <si>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</si>
  <si>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</si>
  <si>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</si>
  <si>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</si>
  <si>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</si>
  <si>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</si>
  <si>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</si>
  <si>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</si>
  <si>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</si>
  <si>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</si>
  <si>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</si>
  <si>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</si>
  <si>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</si>
  <si>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</si>
  <si>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</si>
  <si>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</si>
  <si>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</si>
  <si>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</si>
  <si>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</si>
  <si>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</si>
  <si>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</si>
  <si>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</si>
  <si>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</si>
  <si>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</si>
  <si>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</si>
  <si>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</si>
  <si>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</si>
  <si>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</si>
  <si>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</si>
  <si>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</si>
  <si>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</si>
  <si>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</si>
  <si>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</si>
  <si>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</si>
  <si>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</si>
  <si>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</si>
  <si>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</si>
  <si>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</si>
  <si>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</si>
  <si>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</si>
  <si>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</si>
  <si>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</si>
  <si>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</si>
  <si>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</si>
  <si>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</si>
  <si>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</si>
  <si>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</si>
  <si>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</si>
  <si>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</si>
  <si>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</si>
  <si>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</si>
  <si>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</si>
  <si>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</si>
  <si>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</si>
  <si>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</si>
  <si>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</si>
  <si>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</si>
  <si>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</si>
  <si>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</si>
  <si>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</si>
  <si>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</si>
  <si>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</si>
  <si>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</si>
  <si>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</si>
  <si>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</si>
  <si>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</si>
  <si>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</si>
  <si>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</si>
  <si>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</si>
  <si>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</si>
  <si>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</si>
  <si>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</si>
  <si>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</si>
  <si>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</si>
  <si>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</si>
  <si>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</si>
  <si>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</si>
  <si>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</si>
  <si>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</si>
  <si>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</si>
  <si>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</si>
  <si>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</si>
  <si>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</si>
  <si>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</si>
  <si>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</si>
  <si>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</si>
  <si>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</si>
  <si>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</si>
  <si>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</si>
  <si>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</si>
  <si>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</si>
  <si>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</si>
  <si>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</si>
  <si>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</si>
  <si>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</si>
  <si>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</si>
  <si>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</si>
  <si>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</si>
  <si>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</si>
  <si>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</si>
  <si>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</si>
  <si>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</si>
  <si>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</si>
  <si>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</si>
  <si>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</si>
  <si>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</si>
  <si>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</si>
  <si>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</si>
  <si>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</si>
  <si>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</si>
  <si>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</si>
  <si>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</si>
  <si>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</si>
  <si>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</si>
  <si>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</si>
  <si>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</si>
  <si>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</si>
  <si>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</si>
  <si>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</si>
  <si>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</si>
  <si>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</si>
  <si>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</si>
  <si>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</si>
  <si>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</si>
  <si>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</si>
  <si>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</si>
  <si>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</si>
  <si>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</si>
  <si>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</si>
  <si>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</si>
  <si>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</si>
  <si>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</si>
  <si>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</si>
  <si>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</si>
  <si>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</si>
  <si>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</si>
  <si>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</si>
  <si>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</si>
  <si>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</si>
  <si>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</si>
  <si>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</si>
  <si>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</si>
  <si>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</si>
  <si>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</si>
  <si>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</si>
  <si>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</si>
  <si>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</si>
  <si>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</si>
  <si>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</si>
  <si>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</si>
  <si>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</si>
  <si>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</si>
  <si>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</si>
  <si>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</si>
  <si>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</si>
  <si>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</si>
  <si>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</si>
  <si>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</si>
  <si>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</si>
  <si>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</si>
  <si>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</si>
  <si>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</si>
  <si>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</si>
  <si>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</si>
  <si>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</si>
  <si>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</si>
  <si>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</si>
  <si>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</si>
  <si>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</si>
  <si>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</si>
  <si>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</si>
  <si>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</si>
  <si>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</si>
  <si>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</si>
  <si>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</si>
  <si>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</si>
  <si>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</si>
  <si>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</si>
  <si>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</si>
  <si>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</si>
  <si>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</si>
  <si>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</si>
  <si>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</si>
  <si>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</si>
  <si>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</si>
  <si>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</si>
  <si>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</si>
  <si>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</si>
  <si>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</si>
  <si>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</si>
  <si>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</si>
  <si>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</si>
  <si>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</si>
  <si>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</si>
  <si>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</si>
  <si>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</si>
  <si>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</si>
  <si>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</si>
  <si>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</si>
  <si>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</si>
  <si>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</si>
  <si>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</si>
  <si>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</si>
  <si>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</si>
  <si>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</si>
  <si>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</si>
  <si>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</si>
  <si>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</si>
  <si>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</si>
  <si>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</si>
  <si>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</si>
  <si>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</si>
  <si>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</si>
  <si>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</si>
  <si>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</si>
  <si>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</si>
  <si>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</si>
  <si>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</si>
  <si>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</si>
  <si>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</si>
  <si>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</si>
  <si>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</si>
  <si>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</si>
  <si>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</si>
  <si>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</si>
  <si>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</si>
  <si>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</si>
  <si>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</si>
  <si>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</si>
  <si>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</si>
  <si>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</si>
  <si>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</si>
  <si>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</si>
  <si>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</si>
  <si>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</si>
  <si>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</si>
  <si>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</si>
  <si>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</si>
  <si>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</si>
  <si>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</si>
  <si>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</si>
  <si>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</si>
  <si>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</si>
  <si>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</si>
  <si>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</si>
  <si>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</si>
  <si>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</si>
  <si>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</si>
  <si>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</si>
  <si>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</si>
  <si>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</si>
  <si>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</si>
  <si>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</si>
  <si>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</si>
  <si>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</si>
  <si>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</si>
  <si>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</si>
  <si>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</si>
  <si>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</si>
  <si>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</si>
  <si>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</si>
  <si>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</si>
  <si>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</si>
  <si>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</si>
  <si>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</si>
  <si>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</si>
  <si>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</si>
  <si>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</si>
  <si>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</si>
  <si>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</si>
  <si>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</si>
  <si>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</si>
  <si>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</si>
  <si>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</si>
  <si>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</si>
  <si>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</si>
  <si>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</si>
  <si>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</si>
  <si>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</si>
  <si>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</si>
  <si>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</si>
  <si>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</si>
  <si>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</si>
  <si>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</si>
  <si>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</si>
  <si>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</si>
  <si>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</si>
  <si>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</si>
  <si>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</si>
  <si>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</si>
  <si>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</si>
  <si>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</si>
  <si>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</si>
  <si>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</si>
  <si>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</si>
  <si>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</si>
  <si>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</si>
  <si>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</si>
  <si>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</si>
  <si>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</si>
  <si>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</si>
  <si>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</si>
  <si>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</si>
  <si>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</si>
  <si>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</si>
  <si>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</si>
  <si>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</si>
  <si>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</si>
  <si>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</si>
  <si>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</si>
  <si>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</si>
  <si>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</si>
  <si>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</si>
  <si>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</si>
  <si>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</si>
  <si>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</si>
  <si>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</si>
  <si>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</si>
  <si>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</si>
  <si>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</si>
  <si>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</si>
  <si>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</si>
  <si>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</si>
  <si>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</si>
  <si>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</si>
  <si>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</si>
  <si>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</si>
  <si>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</si>
  <si>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</si>
  <si>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</si>
  <si>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</si>
  <si>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</si>
  <si>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</si>
  <si>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</si>
  <si>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</si>
  <si>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</si>
  <si>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</si>
  <si>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</si>
  <si>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</si>
  <si>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</si>
  <si>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</si>
  <si>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</si>
  <si>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</si>
  <si>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</si>
  <si>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</si>
  <si>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</si>
  <si>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</si>
  <si>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</si>
  <si>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</si>
  <si>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</si>
  <si>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</si>
  <si>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</si>
  <si>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</si>
  <si>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</si>
  <si>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</si>
  <si>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</si>
  <si>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</si>
  <si>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</si>
  <si>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</si>
  <si>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</si>
  <si>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</si>
  <si>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</si>
  <si>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</si>
  <si>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</si>
  <si>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</si>
  <si>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</si>
  <si>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</si>
  <si>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</si>
  <si>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</si>
  <si>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</si>
  <si>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</si>
  <si>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</si>
  <si>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</si>
  <si>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</si>
  <si>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</si>
  <si>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</si>
  <si>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</si>
  <si>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</si>
  <si>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</si>
  <si>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</si>
  <si>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</si>
  <si>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</si>
  <si>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</si>
  <si>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</si>
  <si>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</si>
  <si>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</si>
  <si>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</si>
  <si>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</si>
  <si>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</si>
  <si>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</si>
  <si>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</si>
  <si>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</si>
  <si>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</si>
  <si>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</si>
  <si>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</si>
  <si>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</si>
  <si>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</si>
  <si>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</si>
  <si>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</si>
  <si>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</si>
  <si>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</si>
  <si>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</si>
  <si>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</si>
  <si>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</si>
  <si>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</si>
  <si>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</si>
  <si>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</si>
  <si>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</si>
  <si>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</si>
  <si>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</si>
  <si>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</si>
  <si>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</si>
  <si>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</si>
  <si>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</si>
  <si>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</si>
  <si>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</si>
  <si>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</si>
  <si>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</si>
  <si>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</si>
  <si>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</si>
  <si>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</si>
  <si>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</si>
  <si>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</si>
  <si>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</si>
  <si>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</si>
  <si>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</si>
  <si>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</si>
  <si>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</si>
  <si>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</si>
  <si>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</si>
  <si>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</si>
  <si>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</si>
  <si>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</si>
  <si>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</si>
  <si>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</si>
  <si>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</si>
  <si>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</si>
  <si>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</si>
  <si>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</si>
  <si>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</si>
  <si>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</si>
  <si>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</si>
  <si>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</si>
  <si>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</si>
  <si>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</si>
  <si>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</si>
  <si>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</si>
  <si>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</si>
  <si>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</si>
  <si>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</si>
  <si>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</si>
  <si>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</si>
  <si>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</si>
  <si>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</si>
  <si>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</si>
  <si>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</si>
  <si>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</si>
  <si>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</si>
  <si>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</si>
  <si>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</si>
  <si>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</si>
  <si>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</si>
  <si>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</si>
  <si>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</si>
  <si>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</si>
  <si>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</si>
  <si>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</si>
  <si>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</si>
  <si>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</si>
  <si>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</si>
  <si>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</si>
  <si>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</si>
  <si>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</si>
  <si>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</si>
  <si>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</si>
  <si>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</si>
  <si>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</si>
  <si>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</si>
  <si>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</si>
  <si>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</si>
  <si>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</si>
  <si>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</si>
  <si>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</si>
  <si>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</si>
  <si>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</si>
  <si>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</si>
  <si>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</si>
  <si>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</si>
  <si>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</si>
  <si>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</si>
  <si>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</si>
  <si>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</si>
  <si>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</si>
  <si>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</si>
  <si>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</si>
  <si>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</si>
  <si>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</si>
  <si>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</si>
  <si>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</si>
  <si>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</si>
  <si>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</si>
  <si>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</si>
  <si>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</si>
  <si>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</si>
  <si>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</si>
  <si>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</si>
  <si>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</si>
  <si>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</si>
  <si>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</si>
  <si>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</si>
  <si>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</si>
  <si>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</si>
  <si>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</si>
  <si>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</si>
  <si>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</si>
  <si>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</si>
  <si>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</si>
  <si>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</si>
  <si>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</si>
  <si>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</si>
  <si>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</si>
  <si>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</si>
  <si>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</si>
  <si>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</si>
  <si>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</si>
  <si>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</si>
  <si>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</si>
  <si>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</si>
  <si>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</si>
  <si>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</si>
  <si>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</si>
  <si>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</si>
  <si>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</si>
  <si>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</si>
  <si>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</si>
  <si>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</si>
  <si>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</si>
  <si>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</si>
  <si>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</si>
  <si>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</si>
  <si>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</si>
  <si>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</si>
  <si>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</si>
  <si>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</si>
  <si>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</si>
  <si>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</si>
  <si>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</si>
  <si>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</si>
  <si>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</si>
  <si>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</si>
  <si>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</si>
  <si>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</si>
  <si>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</si>
  <si>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</si>
  <si>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</si>
  <si>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</si>
  <si>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</si>
  <si>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</si>
  <si>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</si>
  <si>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</si>
  <si>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</si>
  <si>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</si>
  <si>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</si>
  <si>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</si>
  <si>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</si>
  <si>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</si>
  <si>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</si>
  <si>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</si>
  <si>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</si>
  <si>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</si>
  <si>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</si>
  <si>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</si>
  <si>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</si>
  <si>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</si>
  <si>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</si>
  <si>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</si>
  <si>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</si>
  <si>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</si>
  <si>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</si>
  <si>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</si>
  <si>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</si>
  <si>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</si>
  <si>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</si>
  <si>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</si>
  <si>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</si>
  <si>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</si>
  <si>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</si>
  <si>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</si>
  <si>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</si>
  <si>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</si>
  <si>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</si>
  <si>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</si>
  <si>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</si>
  <si>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</si>
  <si>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</si>
  <si>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</si>
  <si>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</si>
  <si>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</si>
  <si>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</si>
  <si>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</si>
  <si>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</si>
  <si>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</si>
  <si>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</si>
  <si>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</si>
  <si>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</si>
  <si>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</si>
  <si>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</si>
  <si>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</si>
  <si>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</si>
  <si>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</si>
  <si>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</si>
  <si>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</si>
  <si>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</si>
  <si>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</si>
  <si>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</si>
  <si>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</si>
  <si>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</si>
  <si>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</si>
  <si>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</si>
  <si>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</si>
  <si>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</si>
  <si>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</si>
  <si>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</si>
  <si>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</si>
  <si>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</si>
  <si>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</si>
  <si>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</si>
  <si>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</si>
  <si>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</si>
  <si>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</si>
  <si>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</si>
  <si>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</si>
  <si>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</si>
  <si>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</si>
  <si>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</si>
  <si>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</si>
  <si>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</si>
  <si>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</si>
  <si>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</si>
  <si>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</si>
  <si>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</si>
  <si>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</si>
  <si>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</si>
  <si>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</si>
  <si>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</si>
  <si>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</si>
  <si>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</si>
  <si>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</si>
  <si>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</si>
  <si>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</si>
  <si>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</si>
  <si>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</si>
  <si>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</si>
  <si>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</si>
  <si>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</si>
  <si>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</si>
  <si>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</si>
  <si>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</si>
  <si>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</si>
  <si>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</si>
  <si>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</si>
  <si>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</si>
  <si>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</si>
  <si>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</si>
  <si>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</si>
  <si>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</si>
  <si>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</si>
  <si>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</si>
  <si>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</si>
  <si>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</si>
  <si>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</si>
  <si>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</si>
  <si>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</si>
  <si>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</si>
  <si>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</si>
  <si>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</si>
  <si>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</si>
  <si>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</si>
  <si>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</si>
  <si>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</si>
  <si>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</si>
  <si>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</si>
  <si>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</si>
  <si>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</si>
  <si>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</si>
  <si>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</si>
  <si>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</si>
  <si>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</si>
  <si>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</si>
  <si>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</si>
  <si>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</si>
  <si>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</si>
  <si>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</si>
  <si>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</si>
  <si>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</si>
  <si>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</si>
  <si>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</si>
  <si>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</si>
  <si>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</si>
  <si>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</si>
  <si>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</si>
  <si>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</si>
  <si>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</si>
  <si>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</si>
  <si>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</si>
  <si>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</si>
  <si>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</si>
  <si>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</si>
  <si>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</si>
  <si>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</si>
  <si>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</si>
  <si>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</si>
  <si>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</si>
  <si>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</si>
  <si>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</si>
  <si>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</si>
  <si>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</si>
  <si>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</si>
  <si>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</si>
  <si>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</si>
  <si>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</si>
  <si>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</si>
  <si>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</si>
  <si>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</si>
  <si>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</si>
  <si>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</si>
  <si>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</si>
  <si>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</si>
  <si>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</si>
  <si>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</si>
  <si>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</si>
  <si>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</si>
  <si>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</si>
  <si>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</si>
  <si>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</si>
  <si>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</si>
  <si>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</si>
  <si>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</si>
  <si>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</si>
  <si>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</si>
  <si>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</si>
  <si>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</si>
  <si>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</si>
  <si>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</si>
  <si>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</si>
  <si>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</si>
  <si>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</si>
  <si>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</si>
  <si>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</si>
  <si>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</si>
  <si>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</si>
  <si>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</si>
  <si>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</si>
  <si>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</si>
  <si>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</si>
  <si>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</si>
  <si>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</si>
  <si>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</si>
  <si>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</si>
  <si>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</si>
  <si>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</si>
  <si>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</si>
  <si>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</si>
  <si>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</si>
  <si>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</si>
  <si>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</si>
  <si>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</si>
  <si>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</si>
  <si>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</si>
  <si>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</si>
  <si>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</si>
  <si>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</si>
  <si>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</si>
  <si>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</si>
  <si>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</si>
  <si>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</si>
  <si>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</si>
  <si>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</si>
  <si>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</si>
  <si>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</si>
  <si>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</si>
  <si>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</si>
  <si>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</si>
  <si>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</si>
  <si>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</si>
  <si>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</si>
  <si>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</si>
  <si>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</si>
  <si>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</si>
  <si>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</si>
  <si>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</si>
  <si>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</si>
  <si>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</si>
  <si>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</si>
  <si>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</si>
  <si>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</si>
  <si>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</si>
  <si>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</si>
  <si>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</si>
  <si>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</si>
  <si>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</si>
  <si>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</si>
  <si>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</si>
  <si>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</si>
  <si>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</si>
  <si>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</si>
  <si>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</si>
  <si>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</si>
  <si>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</si>
  <si>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</si>
  <si>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</si>
  <si>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</si>
  <si>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</si>
  <si>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</si>
  <si>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</si>
  <si>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</si>
  <si>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</si>
  <si>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</si>
  <si>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</si>
  <si>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</si>
  <si>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</si>
  <si>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</si>
  <si>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</si>
  <si>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</si>
  <si>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</si>
  <si>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</si>
  <si>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</si>
  <si>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</si>
  <si>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</si>
  <si>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</si>
  <si>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</si>
  <si>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</si>
  <si>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</si>
  <si>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</si>
  <si>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</si>
  <si>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</si>
  <si>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</si>
  <si>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</si>
  <si>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</si>
  <si>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</si>
  <si>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</si>
  <si>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</si>
  <si>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</si>
  <si>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</si>
  <si>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</si>
  <si>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</si>
  <si>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</si>
  <si>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</si>
  <si>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</si>
  <si>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</si>
  <si>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</si>
  <si>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</si>
  <si>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</si>
  <si>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</si>
  <si>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</si>
  <si>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</si>
  <si>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</si>
  <si>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</si>
  <si>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</si>
  <si>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</si>
  <si>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</si>
  <si>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</si>
  <si>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</si>
  <si>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</si>
  <si>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</si>
  <si>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</si>
  <si>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</si>
  <si>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</si>
  <si>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</si>
  <si>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</si>
  <si>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</si>
  <si>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</si>
  <si>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</si>
  <si>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</si>
  <si>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</si>
  <si>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</si>
  <si>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</si>
  <si>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</si>
  <si>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</si>
  <si>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</si>
  <si>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</si>
  <si>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</si>
  <si>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</si>
  <si>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</si>
  <si>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</si>
  <si>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</si>
  <si>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</si>
  <si>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</si>
  <si>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</si>
  <si>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</si>
  <si>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</si>
  <si>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</si>
  <si>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</si>
  <si>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</si>
  <si>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</si>
  <si>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</si>
  <si>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</si>
  <si>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</si>
  <si>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</si>
  <si>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</si>
  <si>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</si>
  <si>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</si>
  <si>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</si>
  <si>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</si>
  <si>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</si>
  <si>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</si>
  <si>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</si>
  <si>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</si>
  <si>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</si>
  <si>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</si>
  <si>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</si>
  <si>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</si>
  <si>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</si>
  <si>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</si>
  <si>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</si>
  <si>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</si>
  <si>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</si>
  <si>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</si>
  <si>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</si>
  <si>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</si>
  <si>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</si>
  <si>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</si>
  <si>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</si>
  <si>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</si>
  <si>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</si>
  <si>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</si>
  <si>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</si>
  <si>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</si>
  <si>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</si>
  <si>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</si>
  <si>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</si>
  <si>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</si>
  <si>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</si>
  <si>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</si>
  <si>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</si>
  <si>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</si>
  <si>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</si>
  <si>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</si>
  <si>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</si>
  <si>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</si>
  <si>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</si>
  <si>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</si>
  <si>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</si>
  <si>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</si>
  <si>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</si>
  <si>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</si>
  <si>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</si>
  <si>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</si>
  <si>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</si>
  <si>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</si>
  <si>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</si>
  <si>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</si>
  <si>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</si>
  <si>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</si>
  <si>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</si>
  <si>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</si>
  <si>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</si>
  <si>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</si>
  <si>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</si>
  <si>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</si>
  <si>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</si>
  <si>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</si>
  <si>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</si>
  <si>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</si>
  <si>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</si>
  <si>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</si>
  <si>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</si>
  <si>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</si>
  <si>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</si>
  <si>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</si>
  <si>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</si>
  <si>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</si>
  <si>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</si>
  <si>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</si>
  <si>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</si>
  <si>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</si>
  <si>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</si>
  <si>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</si>
  <si>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</si>
  <si>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</si>
  <si>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</si>
  <si>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</si>
  <si>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</si>
  <si>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</si>
  <si>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</si>
  <si>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</si>
  <si>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</si>
  <si>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</si>
  <si>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</si>
  <si>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</si>
  <si>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</si>
  <si>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</si>
  <si>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</si>
  <si>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</si>
  <si>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</si>
  <si>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</si>
  <si>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</si>
  <si>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</si>
  <si>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</si>
  <si>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</si>
  <si>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</si>
  <si>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</si>
  <si>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</si>
  <si>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</si>
  <si>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</si>
  <si>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</si>
  <si>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</si>
  <si>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</si>
  <si>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</si>
  <si>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</si>
  <si>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</si>
  <si>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</si>
  <si>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</si>
  <si>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</si>
  <si>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</si>
  <si>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</si>
  <si>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</si>
  <si>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</si>
  <si>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</si>
  <si>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</si>
  <si>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</si>
  <si>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</si>
  <si>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</si>
  <si>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</si>
  <si>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</si>
  <si>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</si>
  <si>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</si>
  <si>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</si>
  <si>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</si>
  <si>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</si>
  <si>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</si>
  <si>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</si>
  <si>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</si>
  <si>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</si>
  <si>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</si>
  <si>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</si>
  <si>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</si>
  <si>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</si>
  <si>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</si>
  <si>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</si>
  <si>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</si>
  <si>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</si>
  <si>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</si>
  <si>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</si>
  <si>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</si>
  <si>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</si>
  <si>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</si>
  <si>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</si>
  <si>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</si>
  <si>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</si>
  <si>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</si>
  <si>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</si>
  <si>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</si>
  <si>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</si>
  <si>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</si>
  <si>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</si>
  <si>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</si>
  <si>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</si>
  <si>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</si>
  <si>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</si>
  <si>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</si>
  <si>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</si>
  <si>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</si>
  <si>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</si>
  <si>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</si>
  <si>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</si>
  <si>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</si>
  <si>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</si>
  <si>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</si>
  <si>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</si>
  <si>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</si>
  <si>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</si>
  <si>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</si>
  <si>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</si>
  <si>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</si>
  <si>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</si>
  <si>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</si>
  <si>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</si>
  <si>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</si>
  <si>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</si>
  <si>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</si>
  <si>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</si>
  <si>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</si>
  <si>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</si>
  <si>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</si>
  <si>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</si>
  <si>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</si>
  <si>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</si>
  <si>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</si>
  <si>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</si>
  <si>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</si>
  <si>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</si>
  <si>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</si>
  <si>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</si>
  <si>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</si>
  <si>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</si>
  <si>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</si>
  <si>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</si>
  <si>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</si>
  <si>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</si>
  <si>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</si>
  <si>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</si>
  <si>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</si>
  <si>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</si>
  <si>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</si>
  <si>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</si>
  <si>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</si>
  <si>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</si>
  <si>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</si>
  <si>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</si>
  <si>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</si>
  <si>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</si>
  <si>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</si>
  <si>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</si>
  <si>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</si>
  <si>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</si>
  <si>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</si>
  <si>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</si>
  <si>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</si>
  <si>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</si>
  <si>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</si>
  <si>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</si>
  <si>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</si>
  <si>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</si>
  <si>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</si>
  <si>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</si>
  <si>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</si>
  <si>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</si>
  <si>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</si>
  <si>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</si>
  <si>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</si>
  <si>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</si>
  <si>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</si>
  <si>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</si>
  <si>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</si>
  <si>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</si>
  <si>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</si>
  <si>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</si>
  <si>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</si>
  <si>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</si>
  <si>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</si>
  <si>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</si>
  <si>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</si>
  <si>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</si>
  <si>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</si>
  <si>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</si>
  <si>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</si>
  <si>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</si>
  <si>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</si>
  <si>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</si>
  <si>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</si>
  <si>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</si>
  <si>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</si>
  <si>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</si>
  <si>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</si>
  <si>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</si>
  <si>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</si>
  <si>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</si>
  <si>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</si>
  <si>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</si>
  <si>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</si>
  <si>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</si>
  <si>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</si>
  <si>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</si>
  <si>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</si>
  <si>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</si>
  <si>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</si>
  <si>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</si>
  <si>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</si>
  <si>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</si>
  <si>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</si>
  <si>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</si>
  <si>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</si>
  <si>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</si>
  <si>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</si>
  <si>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</si>
  <si>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</si>
  <si>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</si>
  <si>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</si>
  <si>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</si>
  <si>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</si>
  <si>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</si>
  <si>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</si>
  <si>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</si>
  <si>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</si>
  <si>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</si>
  <si>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</si>
  <si>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</si>
  <si>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</si>
  <si>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</si>
  <si>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</si>
  <si>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</si>
  <si>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</si>
  <si>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</si>
  <si>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</si>
  <si>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</si>
  <si>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</si>
  <si>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</si>
  <si>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</si>
  <si>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</si>
  <si>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</si>
  <si>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</si>
  <si>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</si>
  <si>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</si>
  <si>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</si>
  <si>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</si>
  <si>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</si>
  <si>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</si>
  <si>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</si>
  <si>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</si>
  <si>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</si>
  <si>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</si>
  <si>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</si>
  <si>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</si>
  <si>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</si>
  <si>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</si>
  <si>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</si>
  <si>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</si>
  <si>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</si>
  <si>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</si>
  <si>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</si>
  <si>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</si>
  <si>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</si>
  <si>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</si>
  <si>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</si>
  <si>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</si>
  <si>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</si>
  <si>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</si>
  <si>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</si>
  <si>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</si>
  <si>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</si>
  <si>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</si>
  <si>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</si>
  <si>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</si>
  <si>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</si>
  <si>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</si>
  <si>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</si>
  <si>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</si>
  <si>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</si>
  <si>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</si>
  <si>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</si>
  <si>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</si>
  <si>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</si>
  <si>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</si>
  <si>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</si>
  <si>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</si>
  <si>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</si>
  <si>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</si>
  <si>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</si>
  <si>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</si>
  <si>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</si>
  <si>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</si>
  <si>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</si>
  <si>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</si>
  <si>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</si>
  <si>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</si>
  <si>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</si>
  <si>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</si>
  <si>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</si>
  <si>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</si>
  <si>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</si>
  <si>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</si>
  <si>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</si>
  <si>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</si>
  <si>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</si>
  <si>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</si>
  <si>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</si>
  <si>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</si>
  <si>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</si>
  <si>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</si>
  <si>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</si>
  <si>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</si>
  <si>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</si>
  <si>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</si>
  <si>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</si>
  <si>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</si>
  <si>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</si>
  <si>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</si>
  <si>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</si>
  <si>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</si>
  <si>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</si>
  <si>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</si>
  <si>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</si>
  <si>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</si>
  <si>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</si>
  <si>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</si>
  <si>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</si>
  <si>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</si>
  <si>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</si>
  <si>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</si>
  <si>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</si>
  <si>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</si>
  <si>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</si>
  <si>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</si>
  <si>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</si>
  <si>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</si>
  <si>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</si>
  <si>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</si>
  <si>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</si>
  <si>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</si>
  <si>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</si>
  <si>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</si>
  <si>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</si>
  <si>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</si>
  <si>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</si>
  <si>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</si>
  <si>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</si>
  <si>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</si>
  <si>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</si>
  <si>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</si>
  <si>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</si>
  <si>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</si>
  <si>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</si>
  <si>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</si>
  <si>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</si>
  <si>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</si>
  <si>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</si>
  <si>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</si>
  <si>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</si>
  <si>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</si>
  <si>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</si>
  <si>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</si>
  <si>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</si>
  <si>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</si>
  <si>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</si>
  <si>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</si>
  <si>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</si>
  <si>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</si>
  <si>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</si>
  <si>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</si>
  <si>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</si>
  <si>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</si>
  <si>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</si>
  <si>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</si>
  <si>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</si>
  <si>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</si>
  <si>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</si>
  <si>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</si>
  <si>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</si>
  <si>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</si>
  <si>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</si>
  <si>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</si>
  <si>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</si>
  <si>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</si>
  <si>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</si>
  <si>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</si>
  <si>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</si>
  <si>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</si>
  <si>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</si>
  <si>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</si>
  <si>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</si>
  <si>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</si>
  <si>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</si>
  <si>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</si>
  <si>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</si>
  <si>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</si>
  <si>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</si>
  <si>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</si>
  <si>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</si>
  <si>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</si>
  <si>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</si>
  <si>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</si>
  <si>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</si>
  <si>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</si>
  <si>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</si>
  <si>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</si>
  <si>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</si>
  <si>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</si>
  <si>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</si>
  <si>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</si>
  <si>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</si>
  <si>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</si>
  <si>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</si>
  <si>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</si>
  <si>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</si>
  <si>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</si>
  <si>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</si>
  <si>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</si>
  <si>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</si>
  <si>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</si>
  <si>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</si>
  <si>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</si>
  <si>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</si>
  <si>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</si>
  <si>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</si>
  <si>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</si>
  <si>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</si>
  <si>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</si>
  <si>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</si>
  <si>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</si>
  <si>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</si>
  <si>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</si>
  <si>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</si>
  <si>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</si>
  <si>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</si>
  <si>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</si>
  <si>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</si>
  <si>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</si>
  <si>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</si>
  <si>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</si>
  <si>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</si>
  <si>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</si>
  <si>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</si>
  <si>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</si>
  <si>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</si>
  <si>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</si>
  <si>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</si>
  <si>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</si>
  <si>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</si>
  <si>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</si>
  <si>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</si>
  <si>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</si>
  <si>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</si>
  <si>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</si>
  <si>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</si>
  <si>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</si>
  <si>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</si>
  <si>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</si>
  <si>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</si>
  <si>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</si>
  <si>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</si>
  <si>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</si>
  <si>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</si>
  <si>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</si>
  <si>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</si>
  <si>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</si>
  <si>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</si>
  <si>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</si>
  <si>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</si>
  <si>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</si>
  <si>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</si>
  <si>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</si>
  <si>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</si>
  <si>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</si>
  <si>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</si>
  <si>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</si>
  <si>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</si>
  <si>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</si>
  <si>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</si>
  <si>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</si>
  <si>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</si>
  <si>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</si>
  <si>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</si>
  <si>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</si>
  <si>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</si>
  <si>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</si>
  <si>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</si>
  <si>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</si>
  <si>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</si>
  <si>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</si>
  <si>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</si>
  <si>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</si>
  <si>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</si>
  <si>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</si>
  <si>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</si>
  <si>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</si>
  <si>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</si>
  <si>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</si>
  <si>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</si>
  <si>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</si>
  <si>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</si>
  <si>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</si>
  <si>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</si>
  <si>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</si>
  <si>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</si>
  <si>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</si>
  <si>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</si>
  <si>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</si>
  <si>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</si>
  <si>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</si>
  <si>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</si>
  <si>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</si>
  <si>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</si>
  <si>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</si>
  <si>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</si>
  <si>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</si>
  <si>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</si>
  <si>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</si>
  <si>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</si>
  <si>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</si>
  <si>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</si>
  <si>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</si>
  <si>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</si>
  <si>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</si>
  <si>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</si>
  <si>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</si>
  <si>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</si>
  <si>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</si>
  <si>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</si>
  <si>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</si>
  <si>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</si>
  <si>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</si>
  <si>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</si>
  <si>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</si>
  <si>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</si>
  <si>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</si>
  <si>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</si>
  <si>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</si>
  <si>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</si>
  <si>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</si>
  <si>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</si>
  <si>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</si>
  <si>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</si>
  <si>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</si>
  <si>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</si>
  <si>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</si>
  <si>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</si>
  <si>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</si>
  <si>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</si>
  <si>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</si>
  <si>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</si>
  <si>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</si>
  <si>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</si>
  <si>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</si>
  <si>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</si>
  <si>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</si>
  <si>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</si>
  <si>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</si>
  <si>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</si>
  <si>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</si>
  <si>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</si>
  <si>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</si>
  <si>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</si>
  <si>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</si>
  <si>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</si>
  <si>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</si>
  <si>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</si>
  <si>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</si>
  <si>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</si>
  <si>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</si>
  <si>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</si>
  <si>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</si>
  <si>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</si>
  <si>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</si>
  <si>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</si>
  <si>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</si>
  <si>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</si>
  <si>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</si>
  <si>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</si>
  <si>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</si>
  <si>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</si>
  <si>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</si>
  <si>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</si>
  <si>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</si>
  <si>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</si>
  <si>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</si>
  <si>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</si>
  <si>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</si>
  <si>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</si>
  <si>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</si>
  <si>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</si>
  <si>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</si>
  <si>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</si>
  <si>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</si>
  <si>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</si>
  <si>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</si>
  <si>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</si>
  <si>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</si>
  <si>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</si>
  <si>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</si>
  <si>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</si>
  <si>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</si>
  <si>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</si>
  <si>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</si>
  <si>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</si>
  <si>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</si>
  <si>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</si>
  <si>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</si>
  <si>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</si>
  <si>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</si>
  <si>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</si>
  <si>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</si>
  <si>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</si>
  <si>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</si>
  <si>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</si>
  <si>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</si>
  <si>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</si>
  <si>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</si>
  <si>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</si>
  <si>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</si>
  <si>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</si>
  <si>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</si>
  <si>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</si>
  <si>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</si>
  <si>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</si>
  <si>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</si>
  <si>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</si>
  <si>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</si>
  <si>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</si>
  <si>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</si>
  <si>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</si>
  <si>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</si>
  <si>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</si>
  <si>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</si>
  <si>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</si>
  <si>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</si>
  <si>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</si>
  <si>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</si>
  <si>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</si>
  <si>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</si>
  <si>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</si>
  <si>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</si>
  <si>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</si>
  <si>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</si>
  <si>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</si>
  <si>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</si>
  <si>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</si>
  <si>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</si>
  <si>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</si>
  <si>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</si>
  <si>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</si>
  <si>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</si>
  <si>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</si>
  <si>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</si>
  <si>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</si>
  <si>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</si>
  <si>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</si>
  <si>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</si>
  <si>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</si>
  <si>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</si>
  <si>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</si>
  <si>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</si>
  <si>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</si>
  <si>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</si>
  <si>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</si>
  <si>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</si>
  <si>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</si>
  <si>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</si>
  <si>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</si>
  <si>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</si>
  <si>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</si>
  <si>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</si>
  <si>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</si>
  <si>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</si>
  <si>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</si>
  <si>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</si>
  <si>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</si>
  <si>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</si>
  <si>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</si>
  <si>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</si>
  <si>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</si>
  <si>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</si>
  <si>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</si>
  <si>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</si>
  <si>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</si>
  <si>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</si>
  <si>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</si>
  <si>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</si>
  <si>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</si>
  <si>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</si>
  <si>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</si>
  <si>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</si>
  <si>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</si>
  <si>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</si>
  <si>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</si>
  <si>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</si>
  <si>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</si>
  <si>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</si>
  <si>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</si>
  <si>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</si>
  <si>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</si>
  <si>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</si>
  <si>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</si>
  <si>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</si>
  <si>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</si>
  <si>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</si>
  <si>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</si>
  <si>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</si>
  <si>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</si>
  <si>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</si>
  <si>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</si>
  <si>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</si>
  <si>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</si>
  <si>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</si>
  <si>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</si>
  <si>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</si>
  <si>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</si>
  <si>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</si>
  <si>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</si>
  <si>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</si>
  <si>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</si>
  <si>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</si>
  <si>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</si>
  <si>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</si>
  <si>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</si>
  <si>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</si>
  <si>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</si>
  <si>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</si>
  <si>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</si>
  <si>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</si>
  <si>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</si>
  <si>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</si>
  <si>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</si>
  <si>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</si>
  <si>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</si>
  <si>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</si>
  <si>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</si>
  <si>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</si>
  <si>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</si>
  <si>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</si>
  <si>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</si>
  <si>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</si>
  <si>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</si>
  <si>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</si>
  <si>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</si>
  <si>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</si>
  <si>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</si>
  <si>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</si>
  <si>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</si>
  <si>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</si>
  <si>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</si>
  <si>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</si>
  <si>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</si>
  <si>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</si>
  <si>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</si>
  <si>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</si>
  <si>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</si>
  <si>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</si>
  <si>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</si>
  <si>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</si>
  <si>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</si>
  <si>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</si>
  <si>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</si>
  <si>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</si>
  <si>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</si>
  <si>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</si>
  <si>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</si>
  <si>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</si>
  <si>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</si>
  <si>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</si>
  <si>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</si>
  <si>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</si>
  <si>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</si>
  <si>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</si>
  <si>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</si>
  <si>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</si>
  <si>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</si>
  <si>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</si>
  <si>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</si>
  <si>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</si>
  <si>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</si>
  <si>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</si>
  <si>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</si>
  <si>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</si>
  <si>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</si>
  <si>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</si>
  <si>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</si>
  <si>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</si>
  <si>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</si>
  <si>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</si>
  <si>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</si>
  <si>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</si>
  <si>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</si>
  <si>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</si>
  <si>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</si>
  <si>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</si>
  <si>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</si>
  <si>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</si>
  <si>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</si>
  <si>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</si>
  <si>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</si>
  <si>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</si>
  <si>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</si>
  <si>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</si>
  <si>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</si>
  <si>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</si>
  <si>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</si>
  <si>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</si>
  <si>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</si>
  <si>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</si>
  <si>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</si>
  <si>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</si>
  <si>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</si>
  <si>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</si>
  <si>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</si>
  <si>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</si>
  <si>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</si>
  <si>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</si>
  <si>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</si>
  <si>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</si>
  <si>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</si>
  <si>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</si>
  <si>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</si>
  <si>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</si>
  <si>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</si>
  <si>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</si>
  <si>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</si>
  <si>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</si>
  <si>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</si>
  <si>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</si>
  <si>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</si>
  <si>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</si>
  <si>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</si>
  <si>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</si>
  <si>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</si>
  <si>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</si>
  <si>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</si>
  <si>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</si>
  <si>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</si>
  <si>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</si>
  <si>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</si>
  <si>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</si>
  <si>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</si>
  <si>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</si>
  <si>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</si>
  <si>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</si>
  <si>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</si>
  <si>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</si>
  <si>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</si>
  <si>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</si>
  <si>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</si>
  <si>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</si>
  <si>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</si>
  <si>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</si>
  <si>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</si>
  <si>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</si>
  <si>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</si>
  <si>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</si>
  <si>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</si>
  <si>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</si>
  <si>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</si>
  <si>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</si>
  <si>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</si>
  <si>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</si>
  <si>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</si>
  <si>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</si>
  <si>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</si>
  <si>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</si>
  <si>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</si>
  <si>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</si>
  <si>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</si>
  <si>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</si>
  <si>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</si>
  <si>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</si>
  <si>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</si>
  <si>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</si>
  <si>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</si>
  <si>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</si>
  <si>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</si>
  <si>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</si>
  <si>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</si>
  <si>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</si>
  <si>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</si>
  <si>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</si>
  <si>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</si>
  <si>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</si>
  <si>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</si>
  <si>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</si>
  <si>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</si>
  <si>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</si>
  <si>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</si>
  <si>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</si>
  <si>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</si>
  <si>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</si>
  <si>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</si>
  <si>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</si>
  <si>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</si>
  <si>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</si>
  <si>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</si>
  <si>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</si>
  <si>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</si>
  <si>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</si>
  <si>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</si>
  <si>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</si>
  <si>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</si>
  <si>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</si>
  <si>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</si>
  <si>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</si>
  <si>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</si>
  <si>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</si>
  <si>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</si>
  <si>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</si>
  <si>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</si>
  <si>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</si>
  <si>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</si>
  <si>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</si>
  <si>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</si>
  <si>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</si>
  <si>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</si>
  <si>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</si>
  <si>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</si>
  <si>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</si>
  <si>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</si>
  <si>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</si>
  <si>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</si>
  <si>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</si>
  <si>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</si>
  <si>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</si>
  <si>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</si>
  <si>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</si>
  <si>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</si>
  <si>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</si>
  <si>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</si>
  <si>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</si>
  <si>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</si>
  <si>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</si>
  <si>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</si>
  <si>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</si>
  <si>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</si>
  <si>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</si>
  <si>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</si>
  <si>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</si>
  <si>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</si>
  <si>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</si>
  <si>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</si>
  <si>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</si>
  <si>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</si>
  <si>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</si>
  <si>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</si>
  <si>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</si>
  <si>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</si>
  <si>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</si>
  <si>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</si>
  <si>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</si>
  <si>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</si>
  <si>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</si>
  <si>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</si>
  <si>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</si>
  <si>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</si>
  <si>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</si>
  <si>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</si>
  <si>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</si>
  <si>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</si>
  <si>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</si>
  <si>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</si>
  <si>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</si>
  <si>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</si>
  <si>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</si>
  <si>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</si>
  <si>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</si>
  <si>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</si>
  <si>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</si>
  <si>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</si>
  <si>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</si>
  <si>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</si>
  <si>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</si>
  <si>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</si>
  <si>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</si>
  <si>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</si>
  <si>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</si>
  <si>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</si>
  <si>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</si>
  <si>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</si>
  <si>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</si>
  <si>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</si>
  <si>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</si>
  <si>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</si>
  <si>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</si>
  <si>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</si>
  <si>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</si>
  <si>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</si>
  <si>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</si>
  <si>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</si>
  <si>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</si>
  <si>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</si>
  <si>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</si>
  <si>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</si>
  <si>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</si>
  <si>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</si>
  <si>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</si>
  <si>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</si>
  <si>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</si>
  <si>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</si>
  <si>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</si>
  <si>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</si>
  <si>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</si>
  <si>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</si>
  <si>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</si>
  <si>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</si>
  <si>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</si>
  <si>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</si>
  <si>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</si>
  <si>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</si>
  <si>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</si>
  <si>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</si>
  <si>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</si>
  <si>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</si>
  <si>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</si>
  <si>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</si>
  <si>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</si>
  <si>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</si>
  <si>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</si>
  <si>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</si>
  <si>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</si>
  <si>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</si>
  <si>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</si>
  <si>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</si>
  <si>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</si>
  <si>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</si>
  <si>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</si>
  <si>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</si>
  <si>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</si>
  <si>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</si>
  <si>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</si>
  <si>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</si>
  <si>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</si>
  <si>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</si>
  <si>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</si>
  <si>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</si>
  <si>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</si>
  <si>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</si>
  <si>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</si>
  <si>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</si>
  <si>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</si>
  <si>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</si>
  <si>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</si>
  <si>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</si>
  <si>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</si>
  <si>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</si>
  <si>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</si>
  <si>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</si>
  <si>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</si>
  <si>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</si>
  <si>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</si>
  <si>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</si>
  <si>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</si>
  <si>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</si>
  <si>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</si>
  <si>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</si>
  <si>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</si>
  <si>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</si>
  <si>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</si>
  <si>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</si>
  <si>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</si>
  <si>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</si>
  <si>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</si>
  <si>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</si>
  <si>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</si>
  <si>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</si>
  <si>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</si>
  <si>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</si>
  <si>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</si>
  <si>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</si>
  <si>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</si>
  <si>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</si>
  <si>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</si>
  <si>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</si>
  <si>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</si>
  <si>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</si>
  <si>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</si>
  <si>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</si>
  <si>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</si>
  <si>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</si>
  <si>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</si>
  <si>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</si>
  <si>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</si>
  <si>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</si>
  <si>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</si>
  <si>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</si>
  <si>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</si>
  <si>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</si>
  <si>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</si>
  <si>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</si>
  <si>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</si>
  <si>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</si>
  <si>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</si>
  <si>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</si>
  <si>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</si>
  <si>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</si>
  <si>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</si>
  <si>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</si>
  <si>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</si>
  <si>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</si>
  <si>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</si>
  <si>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</si>
  <si>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</si>
  <si>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</si>
  <si>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</si>
  <si>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</si>
  <si>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</si>
  <si>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</si>
  <si>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</si>
  <si>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</si>
  <si>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</si>
  <si>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</si>
  <si>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</si>
  <si>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</si>
  <si>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</si>
  <si>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</si>
  <si>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</si>
  <si>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</si>
  <si>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</si>
  <si>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</si>
  <si>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</si>
  <si>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</si>
  <si>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</si>
  <si>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</si>
  <si>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</si>
  <si>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</si>
  <si>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</si>
  <si>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</si>
  <si>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</si>
  <si>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</si>
  <si>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</si>
  <si>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</si>
  <si>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</si>
  <si>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</si>
  <si>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</si>
  <si>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</si>
  <si>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</si>
  <si>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</si>
  <si>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</si>
  <si>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</si>
  <si>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</si>
  <si>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</si>
  <si>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</si>
  <si>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</si>
  <si>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</si>
  <si>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</si>
  <si>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</si>
  <si>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</si>
  <si>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</si>
  <si>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</si>
  <si>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</si>
  <si>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</si>
  <si>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</si>
  <si>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</si>
  <si>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</si>
  <si>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</si>
  <si>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</si>
  <si>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</si>
  <si>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</si>
  <si>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</si>
  <si>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</si>
  <si>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</si>
  <si>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</si>
  <si>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</si>
  <si>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</si>
  <si>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</si>
  <si>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</si>
  <si>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</si>
  <si>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</si>
  <si>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</si>
  <si>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</si>
  <si>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</si>
  <si>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</si>
  <si>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</si>
  <si>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</si>
  <si>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</si>
  <si>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</si>
  <si>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</si>
  <si>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</si>
  <si>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</si>
  <si>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</si>
  <si>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</si>
  <si>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</si>
  <si>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</si>
  <si>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</si>
  <si>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</si>
  <si>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</si>
  <si>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</si>
  <si>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</si>
  <si>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</si>
  <si>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</si>
  <si>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</si>
  <si>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</si>
  <si>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</si>
  <si>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</si>
  <si>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</si>
  <si>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</si>
  <si>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</si>
  <si>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</si>
  <si>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</si>
  <si>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</si>
  <si>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</si>
  <si>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</si>
  <si>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</si>
  <si>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</si>
  <si>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</si>
  <si>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</si>
  <si>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</si>
  <si>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</si>
  <si>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</si>
  <si>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</si>
  <si>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</si>
  <si>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</si>
  <si>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</si>
  <si>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</si>
  <si>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</si>
  <si>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</si>
  <si>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</si>
  <si>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</si>
  <si>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</si>
  <si>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</si>
  <si>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</si>
  <si>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</si>
  <si>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</si>
  <si>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</si>
  <si>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</si>
  <si>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</si>
  <si>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</si>
  <si>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</si>
  <si>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</si>
  <si>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</si>
  <si>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</si>
  <si>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</si>
  <si>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</si>
  <si>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</si>
  <si>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</si>
  <si>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</si>
  <si>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</si>
  <si>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</si>
  <si>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</si>
  <si>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</si>
  <si>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</si>
  <si>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</si>
  <si>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</si>
  <si>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</si>
  <si>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</si>
  <si>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</si>
  <si>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</si>
  <si>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</si>
  <si>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</si>
  <si>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</si>
  <si>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</si>
  <si>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</si>
  <si>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</si>
  <si>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</si>
  <si>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</si>
  <si>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</si>
  <si>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</si>
  <si>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</si>
  <si>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</si>
  <si>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</si>
  <si>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</si>
  <si>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</si>
  <si>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</si>
  <si>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</si>
  <si>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</si>
  <si>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</si>
  <si>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</si>
  <si>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</si>
  <si>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</si>
  <si>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</si>
  <si>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</si>
  <si>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</si>
  <si>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</si>
  <si>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</si>
  <si>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</si>
  <si>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</si>
  <si>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</si>
  <si>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</si>
  <si>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</si>
  <si>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</si>
  <si>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</si>
  <si>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</si>
  <si>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</si>
  <si>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</si>
  <si>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</si>
  <si>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</si>
  <si>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</si>
  <si>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</si>
  <si>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</si>
  <si>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</si>
  <si>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</si>
  <si>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</si>
  <si>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</si>
  <si>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</si>
  <si>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</si>
  <si>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</si>
  <si>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</si>
  <si>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</si>
  <si>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</si>
  <si>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</si>
  <si>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</si>
  <si>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</si>
  <si>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</si>
  <si>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</si>
  <si>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</si>
  <si>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</si>
  <si>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</si>
  <si>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</si>
  <si>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</si>
  <si>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</si>
  <si>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</si>
  <si>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</si>
  <si>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</si>
  <si>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</si>
  <si>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</si>
  <si>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</si>
  <si>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</si>
  <si>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</si>
  <si>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</si>
  <si>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</si>
  <si>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</si>
  <si>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</si>
  <si>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</si>
  <si>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</si>
  <si>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</si>
  <si>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</si>
  <si>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</si>
  <si>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</si>
  <si>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</si>
  <si>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</si>
  <si>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</si>
  <si>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</si>
  <si>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</si>
  <si>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</si>
  <si>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</si>
  <si>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</si>
  <si>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</si>
  <si>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</si>
  <si>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</si>
  <si>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</si>
  <si>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</si>
  <si>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</si>
  <si>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</si>
  <si>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</si>
  <si>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</si>
  <si>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</si>
  <si>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</si>
  <si>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</si>
  <si>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</si>
  <si>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</si>
  <si>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</si>
  <si>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</si>
  <si>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</si>
  <si>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</si>
  <si>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</si>
  <si>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</si>
  <si>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</si>
  <si>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</si>
  <si>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</si>
  <si>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</si>
  <si>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</si>
  <si>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</si>
  <si>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</si>
  <si>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</si>
  <si>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</si>
  <si>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</si>
  <si>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</si>
  <si>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</si>
  <si>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</si>
  <si>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</si>
  <si>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</si>
  <si>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</si>
  <si>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</si>
  <si>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</si>
  <si>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</si>
  <si>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</si>
  <si>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</si>
  <si>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</si>
  <si>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</si>
  <si>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</si>
  <si>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</si>
  <si>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</si>
  <si>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</si>
  <si>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</si>
  <si>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</si>
  <si>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</si>
  <si>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</si>
  <si>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</si>
  <si>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</si>
  <si>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</si>
  <si>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</si>
  <si>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</si>
  <si>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</si>
  <si>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</si>
  <si>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</si>
  <si>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</si>
  <si>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</si>
  <si>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</si>
  <si>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</si>
  <si>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</si>
  <si>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</si>
  <si>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</si>
  <si>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</si>
  <si>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</si>
  <si>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</si>
  <si>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</si>
  <si>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</si>
  <si>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</si>
  <si>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</si>
  <si>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</si>
  <si>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</si>
  <si>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</si>
  <si>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</si>
  <si>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</si>
  <si>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</si>
  <si>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</si>
  <si>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</si>
  <si>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</si>
  <si>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</si>
  <si>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</si>
  <si>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</si>
  <si>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</si>
  <si>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</si>
  <si>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</si>
  <si>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</si>
  <si>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</si>
  <si>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</si>
  <si>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</si>
  <si>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</si>
  <si>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</si>
  <si>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</si>
  <si>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</si>
  <si>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</si>
  <si>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</si>
  <si>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</si>
  <si>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</si>
  <si>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</si>
  <si>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</si>
  <si>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</si>
  <si>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</si>
  <si>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</si>
  <si>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</si>
  <si>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</si>
  <si>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</si>
  <si>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</si>
  <si>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</si>
  <si>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</si>
  <si>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</si>
  <si>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</si>
  <si>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</si>
  <si>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</si>
  <si>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</si>
  <si>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</si>
  <si>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</si>
  <si>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</si>
  <si>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</si>
  <si>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</si>
  <si>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</si>
  <si>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</si>
  <si>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</si>
  <si>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</si>
  <si>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</si>
  <si>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</si>
  <si>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</si>
  <si>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</si>
  <si>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</si>
  <si>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</si>
  <si>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</si>
  <si>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</si>
  <si>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</si>
  <si>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</si>
  <si>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</si>
  <si>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</si>
  <si>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</si>
  <si>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</si>
  <si>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</si>
  <si>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</si>
  <si>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</si>
  <si>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</si>
  <si>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</si>
  <si>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</si>
  <si>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</si>
  <si>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</si>
  <si>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</si>
  <si>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</si>
  <si>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</si>
  <si>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</si>
  <si>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</si>
  <si>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</si>
  <si>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</si>
  <si>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</si>
  <si>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</si>
  <si>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</si>
  <si>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</si>
  <si>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</si>
  <si>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</si>
  <si>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</si>
  <si>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</si>
  <si>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</si>
  <si>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</si>
  <si>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</si>
  <si>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</si>
  <si>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</si>
  <si>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</si>
  <si>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</si>
  <si>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</si>
  <si>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</si>
  <si>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</si>
  <si>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</si>
  <si>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</si>
  <si>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</si>
  <si>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</si>
  <si>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</si>
  <si>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</si>
  <si>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</si>
  <si>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</si>
  <si>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</si>
  <si>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</si>
  <si>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</si>
  <si>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</si>
  <si>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</si>
  <si>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</si>
  <si>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</si>
  <si>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</si>
  <si>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</si>
  <si>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</si>
  <si>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</si>
  <si>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</si>
  <si>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</si>
  <si>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</si>
  <si>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</si>
  <si>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</si>
  <si>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</si>
  <si>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</si>
  <si>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</si>
  <si>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</si>
  <si>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</si>
  <si>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</si>
  <si>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</si>
  <si>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</si>
  <si>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</si>
  <si>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</si>
  <si>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</si>
  <si>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</si>
  <si>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</si>
  <si>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</si>
  <si>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</si>
  <si>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</si>
  <si>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</si>
  <si>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</si>
  <si>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</si>
  <si>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</si>
  <si>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</si>
  <si>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</si>
  <si>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</si>
  <si>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</si>
  <si>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</si>
  <si>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</si>
  <si>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</si>
  <si>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</si>
  <si>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</si>
  <si>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</si>
  <si>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</si>
  <si>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</si>
  <si>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</si>
  <si>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</si>
  <si>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</si>
  <si>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</si>
  <si>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</si>
  <si>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</si>
  <si>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</si>
  <si>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</si>
  <si>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</si>
  <si>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</si>
  <si>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</si>
  <si>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</si>
  <si>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</si>
  <si>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</si>
  <si>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</si>
  <si>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</si>
  <si>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</si>
  <si>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</si>
  <si>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</si>
  <si>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</si>
  <si>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</si>
  <si>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</si>
  <si>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</si>
  <si>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</si>
  <si>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</si>
  <si>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</si>
  <si>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</si>
  <si>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</si>
  <si>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</si>
  <si>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</si>
  <si>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</si>
  <si>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</si>
  <si>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</si>
  <si>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</si>
  <si>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</si>
  <si>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</si>
  <si>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</si>
  <si>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</si>
  <si>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</si>
  <si>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</si>
  <si>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</si>
  <si>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</si>
  <si>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</si>
  <si>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</si>
  <si>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</si>
  <si>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</si>
  <si>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</si>
  <si>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</si>
  <si>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</si>
  <si>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</si>
  <si>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</si>
  <si>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</si>
  <si>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</si>
  <si>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</si>
  <si>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</si>
  <si>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</si>
  <si>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</si>
  <si>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</si>
  <si>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</si>
  <si>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</si>
  <si>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</si>
  <si>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</si>
  <si>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</si>
  <si>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</si>
  <si>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</si>
  <si>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</si>
  <si>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</si>
  <si>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</si>
  <si>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</si>
  <si>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</si>
  <si>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</si>
  <si>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</si>
  <si>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</si>
  <si>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</si>
  <si>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</si>
  <si>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</si>
  <si>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</si>
  <si>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</si>
  <si>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</si>
  <si>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</si>
  <si>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</si>
  <si>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</si>
  <si>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</si>
  <si>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</si>
  <si>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</si>
  <si>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</si>
  <si>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</si>
  <si>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</si>
  <si>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</si>
  <si>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</si>
  <si>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</si>
  <si>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</si>
  <si>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</si>
  <si>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</si>
  <si>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</si>
  <si>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</si>
  <si>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</si>
  <si>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</si>
  <si>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</si>
  <si>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</si>
  <si>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</si>
  <si>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</si>
  <si>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</si>
  <si>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</si>
  <si>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</si>
  <si>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</si>
  <si>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</si>
  <si>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</si>
  <si>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</si>
  <si>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</si>
  <si>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</si>
  <si>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</si>
  <si>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</si>
  <si>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</si>
  <si>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</si>
  <si>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</si>
  <si>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</si>
  <si>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</si>
  <si>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</si>
  <si>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</si>
  <si>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</si>
  <si>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</si>
  <si>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</si>
  <si>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</si>
  <si>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</si>
  <si>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</si>
  <si>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</si>
  <si>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</si>
  <si>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</si>
  <si>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</si>
  <si>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</si>
  <si>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</si>
  <si>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</si>
  <si>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</si>
  <si>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</si>
  <si>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</si>
  <si>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</si>
  <si>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</si>
  <si>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</si>
  <si>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</si>
  <si>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</si>
  <si>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</si>
  <si>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</si>
  <si>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</si>
  <si>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</si>
  <si>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</si>
  <si>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</si>
  <si>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</si>
  <si>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</si>
  <si>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</si>
  <si>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</si>
  <si>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</si>
  <si>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</si>
  <si>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</si>
  <si>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</si>
  <si>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</si>
  <si>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</si>
  <si>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</si>
  <si>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</si>
  <si>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</si>
  <si>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</si>
  <si>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</si>
  <si>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</si>
  <si>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</si>
  <si>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</si>
  <si>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</si>
  <si>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</si>
  <si>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</si>
  <si>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</si>
  <si>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</si>
  <si>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</si>
  <si>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</si>
  <si>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</si>
  <si>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</si>
  <si>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</si>
  <si>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</si>
  <si>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</si>
  <si>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</si>
  <si>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</si>
  <si>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</si>
  <si>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</si>
  <si>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</si>
  <si>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</si>
  <si>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</si>
  <si>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</si>
  <si>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</si>
  <si>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</si>
  <si>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</si>
  <si>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</si>
  <si>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</si>
  <si>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</si>
  <si>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</si>
  <si>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</si>
  <si>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</si>
  <si>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</si>
  <si>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</si>
  <si>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</si>
  <si>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</si>
  <si>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</si>
  <si>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</si>
  <si>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</si>
  <si>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</si>
  <si>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</si>
  <si>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</si>
  <si>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</si>
  <si>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</si>
  <si>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</si>
  <si>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</si>
  <si>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</si>
  <si>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</si>
  <si>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</si>
  <si>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</si>
  <si>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</si>
  <si>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</si>
  <si>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</si>
  <si>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</si>
  <si>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</si>
  <si>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</si>
  <si>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</si>
  <si>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</si>
  <si>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</si>
  <si>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</si>
  <si>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</si>
  <si>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</si>
  <si>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</si>
  <si>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</si>
  <si>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</si>
  <si>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</si>
  <si>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</si>
  <si>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</si>
  <si>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</si>
  <si>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</si>
  <si>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</si>
  <si>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</si>
  <si>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</si>
  <si>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</si>
  <si>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</si>
  <si>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</si>
  <si>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</si>
  <si>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</si>
  <si>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</si>
  <si>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</si>
  <si>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</si>
  <si>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</si>
  <si>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</si>
  <si>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</si>
  <si>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</si>
  <si>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</si>
  <si>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</si>
  <si>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</si>
  <si>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</si>
  <si>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</si>
  <si>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</si>
  <si>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</si>
  <si>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</si>
  <si>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</si>
  <si>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</si>
  <si>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</si>
  <si>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</si>
  <si>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</si>
  <si>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</si>
  <si>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</si>
  <si>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</si>
  <si>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</si>
  <si>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</si>
  <si>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</si>
  <si>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</si>
  <si>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</si>
  <si>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</si>
  <si>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</si>
  <si>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</si>
  <si>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</si>
  <si>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</si>
  <si>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</si>
  <si>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</si>
  <si>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</si>
  <si>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</si>
  <si>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</si>
  <si>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</si>
  <si>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</si>
  <si>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</si>
  <si>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</si>
  <si>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</si>
  <si>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</si>
  <si>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</si>
  <si>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</si>
  <si>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</si>
  <si>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</si>
  <si>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</si>
  <si>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</si>
  <si>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</si>
  <si>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</si>
  <si>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</si>
  <si>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</si>
  <si>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</si>
  <si>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</si>
  <si>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</si>
  <si>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</si>
  <si>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</si>
  <si>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</si>
  <si>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</si>
  <si>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</si>
  <si>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</si>
  <si>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</si>
  <si>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</si>
  <si>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</si>
  <si>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</si>
  <si>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</si>
  <si>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</si>
  <si>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</si>
  <si>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</si>
  <si>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</si>
  <si>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</si>
  <si>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</si>
  <si>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</si>
  <si>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</si>
  <si>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</si>
  <si>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</si>
  <si>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</si>
  <si>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</si>
  <si>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</si>
  <si>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</si>
  <si>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</si>
  <si>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</si>
  <si>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</si>
  <si>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</si>
  <si>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</si>
  <si>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</si>
  <si>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</si>
  <si>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</si>
  <si>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</si>
  <si>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</si>
  <si>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</si>
  <si>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</si>
  <si>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</si>
  <si>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</si>
  <si>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</si>
  <si>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</si>
  <si>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</si>
  <si>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</si>
  <si>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</si>
  <si>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</si>
  <si>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</si>
  <si>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</si>
  <si>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</si>
  <si>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</si>
  <si>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</si>
  <si>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</si>
  <si>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</si>
  <si>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</si>
  <si>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</si>
  <si>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</si>
  <si>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</si>
  <si>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</si>
  <si>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</si>
  <si>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</si>
  <si>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</si>
  <si>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</si>
  <si>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</si>
  <si>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</si>
  <si>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</si>
  <si>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</si>
  <si>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</si>
  <si>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</si>
  <si>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</si>
  <si>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</si>
  <si>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</si>
  <si>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</si>
  <si>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</si>
  <si>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</si>
  <si>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</si>
  <si>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</si>
  <si>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</si>
  <si>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</si>
  <si>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</si>
  <si>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</si>
  <si>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</si>
  <si>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</si>
  <si>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</si>
  <si>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</si>
  <si>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</si>
  <si>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</si>
  <si>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</si>
  <si>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</si>
  <si>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</si>
  <si>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</si>
  <si>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</si>
  <si>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</si>
  <si>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</si>
  <si>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</si>
  <si>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</si>
  <si>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</si>
  <si>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</si>
  <si>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</si>
  <si>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</si>
  <si>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</si>
  <si>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</si>
  <si>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</si>
  <si>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</si>
  <si>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</si>
  <si>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</si>
  <si>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</si>
  <si>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</si>
  <si>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</si>
  <si>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</si>
  <si>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</si>
  <si>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</si>
  <si>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</si>
  <si>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</si>
  <si>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</si>
  <si>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</si>
  <si>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</si>
  <si>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</si>
  <si>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</si>
  <si>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</si>
  <si>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</si>
  <si>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</si>
  <si>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</si>
  <si>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</si>
  <si>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</si>
  <si>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</si>
  <si>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</si>
  <si>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</si>
  <si>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</si>
  <si>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</si>
  <si>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</si>
  <si>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</si>
  <si>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</si>
  <si>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</si>
  <si>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</si>
  <si>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</si>
  <si>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</si>
  <si>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</si>
  <si>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</si>
  <si>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</si>
  <si>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</si>
  <si>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</si>
  <si>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</si>
  <si>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</si>
  <si>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</si>
  <si>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</si>
  <si>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</si>
  <si>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</si>
  <si>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</si>
  <si>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</si>
  <si>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</si>
  <si>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</si>
  <si>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</si>
  <si>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</si>
  <si>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</si>
  <si>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</si>
  <si>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</si>
  <si>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</si>
  <si>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</si>
  <si>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</si>
  <si>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</si>
  <si>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</si>
  <si>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</si>
  <si>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</si>
  <si>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</si>
  <si>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</si>
  <si>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</si>
  <si>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</si>
  <si>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</si>
  <si>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</si>
  <si>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</si>
  <si>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</si>
  <si>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</si>
  <si>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</si>
  <si>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</si>
  <si>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</si>
  <si>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</si>
  <si>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</si>
  <si>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</si>
  <si>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</si>
  <si>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</si>
  <si>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</si>
  <si>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</si>
  <si>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</si>
  <si>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</si>
  <si>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</si>
  <si>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</si>
  <si>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</si>
  <si>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</si>
  <si>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</si>
  <si>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</si>
  <si>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</si>
  <si>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</si>
  <si>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</si>
  <si>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</si>
  <si>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</si>
  <si>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</si>
  <si>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</si>
  <si>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</si>
  <si>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</si>
  <si>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</si>
  <si>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</si>
  <si>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</si>
  <si>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</si>
  <si>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</si>
  <si>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</si>
  <si>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</si>
  <si>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</si>
  <si>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</si>
  <si>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</si>
  <si>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</si>
  <si>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</si>
  <si>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</si>
  <si>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</si>
  <si>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</si>
  <si>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</si>
  <si>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</si>
  <si>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</si>
  <si>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</si>
  <si>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</si>
  <si>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</si>
  <si>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</si>
  <si>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</si>
  <si>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</si>
  <si>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</si>
  <si>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</si>
  <si>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</si>
  <si>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</si>
  <si>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</si>
  <si>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</si>
  <si>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</si>
  <si>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</si>
  <si>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</si>
  <si>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</si>
  <si>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</si>
  <si>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</si>
  <si>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</si>
  <si>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</si>
  <si>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</si>
  <si>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</si>
  <si>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</si>
  <si>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</si>
  <si>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</si>
  <si>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</si>
  <si>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</si>
  <si>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</si>
  <si>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</si>
  <si>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</si>
  <si>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</si>
  <si>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</si>
  <si>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</si>
  <si>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</si>
  <si>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</si>
  <si>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</si>
  <si>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</si>
  <si>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</si>
  <si>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</si>
  <si>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</si>
  <si>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</si>
  <si>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</si>
  <si>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</si>
  <si>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</si>
  <si>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</si>
  <si>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</si>
  <si>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</si>
  <si>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</si>
  <si>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</si>
  <si>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</si>
  <si>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</si>
  <si>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</si>
  <si>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</si>
  <si>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</si>
  <si>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</si>
  <si>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</si>
  <si>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</si>
  <si>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</si>
  <si>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</si>
  <si>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</si>
  <si>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</si>
  <si>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</si>
  <si>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</si>
  <si>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</si>
  <si>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</si>
  <si>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</si>
  <si>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</si>
  <si>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</si>
  <si>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</si>
  <si>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</si>
  <si>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</si>
  <si>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</si>
  <si>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</si>
  <si>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</si>
  <si>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</si>
  <si>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</si>
  <si>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</si>
  <si>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</si>
  <si>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</si>
  <si>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</si>
  <si>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</si>
  <si>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</si>
  <si>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</si>
  <si>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</si>
  <si>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</si>
  <si>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</si>
  <si>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</si>
  <si>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</si>
  <si>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</si>
  <si>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</si>
  <si>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</si>
  <si>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</si>
  <si>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</si>
  <si>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</si>
  <si>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</si>
  <si>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</si>
  <si>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</si>
  <si>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</si>
  <si>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</si>
  <si>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</si>
  <si>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</si>
  <si>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</si>
  <si>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</si>
  <si>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</si>
  <si>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</si>
  <si>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</si>
  <si>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</si>
  <si>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</si>
  <si>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</si>
  <si>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</si>
  <si>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</si>
  <si>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</si>
  <si>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</si>
  <si>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</si>
  <si>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</si>
  <si>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</si>
  <si>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</si>
  <si>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</si>
  <si>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</si>
  <si>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</si>
  <si>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</si>
  <si>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</si>
  <si>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</si>
  <si>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</si>
  <si>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</si>
  <si>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</si>
  <si>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</si>
  <si>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</si>
  <si>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</si>
  <si>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</si>
  <si>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</si>
  <si>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</si>
  <si>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</si>
  <si>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</si>
  <si>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</si>
  <si>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</si>
  <si>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</si>
  <si>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</si>
  <si>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</si>
  <si>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</si>
  <si>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</si>
  <si>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</si>
  <si>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</si>
  <si>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</si>
  <si>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</si>
  <si>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</si>
  <si>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</si>
  <si>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</si>
  <si>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</si>
  <si>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</si>
  <si>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</si>
  <si>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</si>
  <si>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</si>
  <si>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</si>
  <si>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</si>
  <si>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</si>
  <si>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</si>
  <si>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</si>
  <si>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</si>
  <si>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</si>
  <si>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</si>
  <si>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</si>
  <si>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</si>
  <si>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</si>
  <si>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</si>
  <si>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</si>
  <si>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</si>
  <si>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</si>
  <si>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</si>
  <si>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</si>
  <si>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</si>
  <si>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</si>
  <si>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</si>
  <si>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</si>
  <si>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</si>
  <si>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</si>
  <si>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</si>
  <si>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</si>
  <si>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</si>
  <si>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</si>
  <si>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</si>
  <si>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</si>
  <si>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</si>
  <si>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</si>
  <si>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</si>
  <si>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</si>
  <si>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</si>
  <si>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</si>
  <si>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</si>
  <si>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</si>
  <si>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</si>
  <si>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</si>
  <si>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</si>
  <si>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</si>
  <si>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</si>
  <si>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</si>
  <si>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</si>
  <si>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</si>
  <si>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</si>
  <si>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</si>
  <si>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</si>
  <si>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</si>
  <si>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</si>
  <si>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</si>
  <si>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</si>
  <si>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</si>
  <si>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</si>
  <si>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</si>
  <si>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</si>
  <si>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</si>
  <si>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</si>
  <si>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</si>
  <si>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</si>
  <si>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</si>
  <si>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</si>
  <si>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</si>
  <si>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</si>
  <si>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</si>
  <si>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</si>
  <si>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</si>
  <si>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</si>
  <si>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</si>
  <si>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</si>
  <si>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</si>
  <si>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</si>
  <si>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</si>
  <si>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</si>
  <si>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</si>
  <si>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</si>
  <si>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</si>
  <si>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</si>
  <si>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</si>
  <si>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</si>
  <si>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</si>
  <si>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</si>
  <si>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</si>
  <si>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</si>
  <si>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</si>
  <si>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</si>
  <si>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</si>
  <si>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</si>
  <si>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</si>
  <si>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</si>
  <si>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</si>
  <si>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</si>
  <si>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</si>
  <si>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</si>
  <si>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</si>
  <si>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</si>
  <si>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</si>
  <si>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</si>
  <si>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</si>
  <si>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</si>
  <si>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</si>
  <si>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</si>
  <si>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</si>
  <si>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</si>
  <si>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</si>
  <si>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</si>
  <si>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</si>
  <si>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</si>
  <si>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</si>
  <si>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</si>
  <si>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</si>
  <si>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</si>
  <si>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</si>
  <si>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</si>
  <si>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</si>
  <si>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</si>
  <si>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</si>
  <si>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</si>
  <si>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</si>
  <si>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</si>
  <si>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</si>
  <si>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</si>
  <si>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</si>
  <si>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</si>
  <si>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</si>
  <si>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</si>
  <si>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</si>
  <si>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</si>
  <si>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</si>
  <si>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</si>
  <si>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</si>
  <si>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</si>
  <si>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</si>
  <si>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</si>
  <si>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</si>
  <si>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</si>
  <si>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</si>
  <si>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</si>
  <si>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</si>
  <si>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</si>
  <si>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</si>
  <si>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</si>
  <si>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</si>
  <si>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</si>
  <si>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</si>
  <si>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</si>
  <si>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</si>
  <si>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</si>
  <si>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</si>
  <si>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</si>
  <si>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</si>
  <si>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</si>
  <si>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</si>
  <si>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</si>
  <si>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</si>
  <si>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</si>
  <si>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</si>
  <si>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</si>
  <si>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</si>
  <si>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</si>
  <si>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</si>
  <si>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</si>
  <si>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</si>
  <si>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</si>
  <si>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</si>
  <si>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</si>
  <si>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</si>
  <si>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</si>
  <si>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</si>
  <si>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</si>
  <si>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</si>
  <si>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</si>
  <si>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</si>
  <si>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</si>
  <si>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</si>
  <si>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</si>
  <si>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</si>
  <si>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</si>
  <si>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</si>
  <si>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</si>
  <si>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</si>
  <si>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</si>
  <si>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</si>
  <si>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</si>
  <si>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</si>
  <si>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</si>
  <si>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</si>
  <si>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</si>
  <si>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</si>
  <si>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</si>
  <si>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</si>
  <si>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</si>
  <si>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</si>
  <si>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</si>
  <si>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</si>
  <si>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</si>
  <si>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</si>
  <si>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</si>
  <si>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</si>
  <si>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</si>
  <si>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</si>
  <si>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</si>
  <si>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</si>
  <si>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</si>
  <si>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</si>
  <si>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</si>
  <si>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</si>
  <si>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</si>
  <si>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</si>
  <si>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</si>
  <si>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</si>
  <si>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</si>
  <si>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</si>
  <si>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</si>
  <si>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</si>
  <si>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</si>
  <si>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</si>
  <si>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</si>
  <si>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</si>
  <si>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</si>
  <si>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</si>
  <si>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</si>
  <si>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</si>
  <si>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</si>
  <si>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</si>
  <si>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</si>
  <si>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</si>
  <si>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</si>
  <si>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</si>
  <si>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</si>
  <si>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</si>
  <si>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</si>
  <si>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</si>
  <si>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</si>
  <si>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</si>
  <si>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</si>
  <si>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</si>
  <si>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</si>
  <si>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</si>
  <si>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</si>
  <si>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</si>
  <si>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</si>
  <si>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</si>
  <si>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</si>
  <si>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</si>
  <si>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</si>
  <si>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</si>
  <si>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</si>
  <si>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</si>
  <si>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</si>
  <si>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</si>
  <si>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</si>
  <si>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</si>
  <si>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</si>
  <si>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</si>
  <si>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</si>
  <si>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</si>
  <si>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</si>
  <si>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</si>
  <si>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</si>
  <si>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</si>
  <si>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</si>
  <si>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</si>
  <si>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</si>
  <si>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</si>
  <si>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</si>
  <si>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</si>
  <si>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</si>
  <si>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</si>
  <si>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</si>
  <si>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</si>
  <si>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</si>
  <si>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</si>
  <si>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</si>
  <si>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</si>
  <si>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</si>
  <si>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</si>
  <si>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</si>
  <si>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</si>
  <si>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</si>
  <si>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</si>
  <si>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</si>
  <si>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</si>
  <si>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</si>
  <si>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</si>
  <si>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</si>
  <si>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</si>
  <si>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</si>
  <si>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</si>
  <si>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</si>
  <si>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</si>
  <si>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</si>
  <si>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</si>
  <si>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</si>
  <si>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</si>
  <si>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</si>
  <si>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</si>
  <si>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</si>
  <si>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</si>
  <si>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</si>
  <si>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</si>
  <si>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</si>
  <si>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</si>
  <si>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</si>
  <si>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</si>
  <si>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</si>
  <si>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</si>
  <si>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</si>
  <si>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</si>
  <si>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</si>
  <si>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</si>
  <si>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</si>
  <si>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</si>
  <si>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</si>
  <si>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</si>
  <si>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</si>
  <si>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</si>
  <si>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</si>
  <si>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</si>
  <si>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</si>
  <si>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</si>
  <si>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</si>
  <si>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</si>
  <si>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</si>
  <si>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</si>
  <si>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</si>
  <si>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</si>
  <si>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</si>
  <si>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</si>
  <si>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</si>
  <si>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</si>
  <si>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</si>
  <si>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</si>
  <si>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</si>
  <si>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</si>
  <si>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</si>
  <si>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</si>
  <si>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</si>
  <si>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</si>
  <si>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</si>
  <si>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</si>
  <si>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</si>
  <si>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</si>
  <si>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</si>
  <si>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</si>
  <si>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</si>
  <si>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</si>
  <si>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</si>
  <si>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</si>
  <si>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</si>
  <si>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</si>
  <si>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</si>
  <si>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</si>
  <si>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</si>
  <si>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</si>
  <si>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</si>
  <si>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</si>
  <si>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</si>
  <si>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</si>
  <si>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</si>
  <si>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</si>
  <si>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</si>
  <si>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</si>
  <si>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</si>
  <si>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</si>
  <si>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</si>
  <si>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</si>
  <si>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</si>
  <si>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</si>
  <si>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</si>
  <si>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</si>
  <si>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</si>
  <si>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</si>
  <si>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</si>
  <si>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</si>
  <si>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</si>
  <si>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</si>
  <si>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</si>
  <si>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</si>
  <si>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</si>
  <si>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</si>
  <si>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</si>
  <si>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</si>
  <si>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</si>
  <si>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</si>
  <si>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</si>
  <si>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</si>
  <si>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</si>
  <si>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</si>
  <si>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</si>
  <si>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</si>
  <si>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</si>
  <si>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</si>
  <si>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</si>
  <si>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</si>
  <si>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</si>
  <si>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</si>
  <si>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</si>
  <si>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</si>
  <si>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</si>
  <si>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</si>
  <si>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</si>
  <si>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</si>
  <si>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</si>
  <si>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</si>
  <si>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</si>
  <si>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</si>
  <si>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</si>
  <si>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</si>
  <si>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</si>
  <si>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</si>
  <si>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</si>
  <si>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</si>
  <si>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</si>
  <si>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</si>
  <si>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</si>
  <si>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</si>
  <si>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</si>
  <si>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</si>
  <si>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</si>
  <si>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</si>
  <si>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</si>
  <si>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</si>
  <si>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</si>
  <si>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</si>
  <si>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</si>
  <si>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</si>
  <si>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</si>
  <si>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</si>
  <si>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</si>
  <si>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</si>
  <si>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</si>
  <si>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</si>
  <si>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</si>
  <si>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</si>
  <si>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</si>
  <si>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</si>
  <si>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</si>
  <si>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</si>
  <si>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</si>
  <si>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</si>
  <si>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</si>
  <si>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</si>
  <si>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</si>
  <si>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</si>
  <si>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</si>
  <si>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</si>
  <si>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</si>
  <si>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</si>
  <si>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</si>
  <si>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</si>
  <si>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</si>
  <si>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</si>
  <si>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</si>
  <si>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</si>
  <si>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</si>
  <si>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</si>
  <si>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</si>
  <si>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</si>
  <si>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</si>
  <si>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</si>
  <si>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</si>
  <si>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</si>
  <si>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</si>
  <si>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</si>
  <si>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</si>
  <si>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</si>
  <si>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</si>
  <si>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</si>
  <si>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</si>
  <si>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</si>
  <si>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</si>
  <si>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</si>
  <si>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</si>
  <si>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</si>
  <si>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</si>
  <si>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</si>
  <si>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</si>
  <si>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</si>
  <si>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</si>
  <si>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</si>
  <si>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</si>
  <si>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</si>
  <si>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</si>
  <si>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</si>
  <si>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</si>
  <si>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</si>
  <si>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</si>
  <si>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</si>
  <si>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</si>
  <si>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</si>
  <si>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</si>
  <si>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</si>
  <si>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</si>
  <si>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</si>
  <si>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</si>
  <si>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</si>
  <si>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</si>
  <si>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</si>
  <si>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</si>
  <si>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</si>
  <si>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</si>
  <si>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</si>
  <si>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</si>
  <si>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</si>
  <si>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</si>
  <si>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</si>
  <si>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</si>
  <si>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</si>
  <si>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</si>
  <si>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</si>
  <si>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</si>
  <si>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</si>
  <si>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</si>
  <si>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</si>
  <si>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</si>
  <si>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</si>
  <si>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</si>
  <si>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</si>
  <si>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</si>
  <si>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</si>
  <si>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</si>
  <si>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</si>
  <si>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</si>
  <si>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</si>
  <si>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</si>
  <si>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</si>
  <si>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</si>
  <si>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</si>
  <si>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</si>
  <si>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</si>
  <si>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</si>
  <si>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</si>
  <si>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</si>
  <si>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</si>
  <si>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</si>
  <si>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</si>
  <si>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</si>
  <si>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</si>
  <si>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</si>
  <si>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</si>
  <si>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</si>
  <si>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</si>
  <si>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</si>
  <si>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</si>
  <si>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</si>
  <si>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</si>
  <si>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</si>
  <si>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</si>
  <si>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</si>
  <si>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</si>
  <si>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</si>
  <si>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</si>
  <si>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</si>
  <si>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</si>
  <si>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</si>
  <si>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</si>
  <si>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</si>
  <si>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</si>
  <si>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</si>
  <si>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</si>
  <si>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</si>
  <si>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</si>
  <si>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</si>
  <si>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</si>
  <si>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</si>
  <si>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</si>
  <si>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</si>
  <si>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</si>
  <si>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</si>
  <si>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</si>
  <si>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</si>
  <si>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</si>
  <si>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</si>
  <si>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</si>
  <si>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</si>
  <si>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</si>
  <si>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</si>
  <si>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</si>
  <si>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</si>
  <si>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</si>
  <si>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</si>
  <si>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</si>
  <si>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</si>
  <si>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</si>
  <si>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</si>
  <si>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</si>
  <si>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</si>
  <si>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</si>
  <si>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</si>
  <si>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</si>
  <si>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</si>
  <si>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</si>
  <si>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</si>
  <si>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</si>
  <si>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</si>
  <si>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</si>
  <si>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</si>
  <si>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</si>
  <si>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</si>
  <si>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</si>
  <si>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</si>
  <si>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</si>
  <si>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</si>
  <si>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</si>
  <si>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</si>
  <si>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</si>
  <si>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</si>
  <si>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</si>
  <si>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</si>
  <si>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</si>
  <si>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</si>
  <si>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</si>
  <si>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</si>
  <si>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</si>
  <si>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</si>
  <si>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</si>
  <si>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</si>
  <si>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</si>
  <si>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</si>
  <si>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</si>
  <si>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</si>
  <si>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</si>
  <si>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</si>
  <si>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</si>
  <si>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</si>
  <si>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</si>
  <si>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</si>
  <si>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</si>
  <si>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</si>
  <si>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</si>
  <si>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</si>
  <si>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</si>
  <si>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</si>
  <si>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</si>
  <si>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</si>
  <si>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</si>
  <si>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</si>
  <si>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</si>
  <si>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</si>
  <si>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</si>
  <si>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</si>
  <si>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</si>
  <si>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</si>
  <si>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</si>
  <si>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</si>
  <si>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</si>
  <si>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</si>
  <si>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</si>
  <si>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</si>
  <si>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</si>
  <si>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</si>
  <si>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</si>
  <si>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</si>
  <si>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</si>
  <si>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</si>
  <si>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</si>
  <si>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</si>
  <si>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</si>
  <si>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</si>
  <si>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</si>
  <si>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</si>
  <si>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</si>
  <si>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</si>
  <si>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</si>
  <si>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</si>
  <si>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</si>
  <si>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</si>
  <si>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</si>
  <si>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</si>
  <si>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</si>
  <si>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</si>
  <si>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</si>
  <si>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</si>
  <si>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</si>
  <si>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</si>
  <si>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</si>
  <si>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</si>
  <si>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</si>
  <si>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</si>
  <si>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</si>
  <si>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</si>
  <si>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</si>
  <si>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</si>
  <si>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</si>
  <si>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</si>
  <si>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</si>
  <si>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</si>
  <si>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</si>
  <si>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</si>
  <si>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</si>
  <si>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</si>
  <si>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</si>
  <si>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</si>
  <si>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</si>
  <si>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</si>
  <si>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</si>
  <si>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</si>
  <si>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</si>
  <si>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</si>
  <si>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</si>
  <si>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</si>
  <si>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</si>
  <si>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</si>
  <si>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</si>
  <si>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</si>
  <si>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</si>
  <si>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</si>
  <si>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</si>
  <si>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</si>
  <si>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</si>
  <si>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</si>
  <si>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</si>
  <si>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</si>
  <si>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</si>
  <si>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</si>
  <si>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</si>
  <si>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</si>
  <si>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</si>
  <si>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</si>
  <si>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</si>
  <si>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</si>
  <si>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</si>
  <si>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</si>
  <si>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</si>
  <si>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</si>
  <si>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</si>
  <si>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</si>
  <si>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</si>
  <si>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</si>
  <si>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</si>
  <si>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</si>
  <si>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</si>
  <si>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</si>
  <si>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</si>
  <si>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</si>
  <si>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</si>
  <si>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</si>
  <si>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</si>
  <si>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</si>
  <si>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</si>
  <si>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</si>
  <si>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</si>
  <si>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</si>
  <si>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</si>
  <si>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</si>
  <si>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</si>
  <si>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</si>
  <si>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</si>
  <si>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</si>
  <si>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</si>
  <si>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</si>
  <si>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</si>
  <si>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</si>
  <si>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</si>
  <si>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</si>
  <si>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</si>
  <si>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</si>
  <si>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</si>
  <si>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</si>
  <si>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</si>
  <si>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</si>
  <si>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</si>
  <si>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</si>
  <si>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</si>
  <si>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</si>
  <si>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</si>
  <si>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</si>
  <si>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</si>
  <si>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</si>
  <si>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</si>
  <si>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</si>
  <si>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</si>
  <si>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</si>
  <si>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</si>
  <si>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</si>
  <si>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</si>
  <si>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</si>
  <si>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</si>
  <si>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</si>
  <si>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</si>
  <si>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</si>
  <si>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</si>
  <si>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</si>
  <si>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</si>
  <si>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</si>
  <si>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</si>
  <si>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</si>
  <si>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</si>
  <si>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</si>
  <si>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</si>
  <si>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</si>
  <si>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</si>
  <si>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</si>
  <si>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</si>
  <si>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</si>
  <si>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</si>
  <si>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</si>
  <si>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</si>
  <si>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</si>
  <si>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</si>
  <si>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</si>
  <si>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</si>
  <si>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</si>
  <si>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</si>
  <si>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</si>
  <si>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</si>
  <si>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</si>
  <si>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</si>
  <si>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</si>
  <si>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</si>
  <si>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</si>
  <si>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</si>
  <si>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</si>
  <si>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</si>
  <si>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</si>
  <si>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</si>
  <si>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</si>
  <si>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</si>
  <si>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</si>
  <si>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</si>
  <si>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</si>
  <si>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</si>
  <si>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</si>
  <si>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</si>
  <si>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</si>
  <si>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</si>
  <si>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</si>
  <si>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</si>
  <si>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</si>
  <si>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</si>
  <si>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</si>
  <si>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</si>
  <si>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</si>
  <si>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</si>
  <si>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</si>
  <si>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</si>
  <si>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</si>
  <si>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</si>
  <si>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</si>
  <si>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</si>
  <si>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</si>
  <si>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</si>
  <si>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</si>
  <si>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</si>
  <si>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</si>
  <si>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</si>
  <si>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</si>
  <si>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</si>
  <si>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</si>
  <si>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</si>
  <si>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</si>
  <si>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</si>
  <si>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</si>
  <si>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</si>
  <si>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</si>
  <si>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</si>
  <si>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</si>
  <si>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</si>
  <si>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</si>
  <si>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</si>
  <si>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</si>
  <si>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</si>
  <si>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</si>
  <si>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</si>
  <si>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</si>
  <si>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</si>
  <si>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</si>
  <si>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</si>
  <si>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</si>
  <si>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</si>
  <si>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</si>
  <si>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</si>
  <si>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</si>
  <si>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</si>
  <si>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</si>
  <si>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</si>
  <si>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</si>
  <si>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</si>
  <si>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</si>
  <si>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</si>
  <si>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</si>
  <si>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</si>
  <si>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</si>
  <si>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</si>
  <si>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</si>
  <si>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</si>
  <si>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</si>
  <si>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</si>
  <si>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</si>
  <si>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</si>
  <si>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</si>
  <si>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</si>
  <si>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</si>
  <si>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</si>
  <si>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</si>
  <si>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</si>
  <si>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</si>
  <si>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</si>
  <si>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</si>
  <si>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</si>
  <si>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</si>
  <si>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</si>
  <si>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</si>
  <si>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</si>
  <si>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</si>
  <si>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</si>
  <si>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</si>
  <si>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</si>
  <si>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</si>
  <si>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</si>
  <si>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</si>
  <si>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</si>
  <si>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</si>
  <si>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</si>
  <si>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</si>
  <si>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</si>
  <si>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</si>
  <si>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</si>
  <si>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</si>
  <si>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</si>
  <si>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</si>
  <si>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</si>
  <si>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</si>
  <si>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</si>
  <si>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</si>
  <si>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</si>
  <si>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</si>
  <si>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</si>
  <si>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</si>
  <si>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</si>
  <si>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</si>
  <si>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</si>
  <si>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</si>
  <si>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</si>
  <si>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</si>
  <si>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</si>
  <si>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</si>
  <si>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</si>
  <si>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</si>
  <si>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</si>
  <si>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</si>
  <si>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</si>
  <si>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</si>
  <si>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</si>
  <si>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</si>
  <si>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</si>
  <si>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</si>
  <si>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</si>
  <si>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</si>
  <si>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</si>
  <si>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</si>
  <si>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</si>
  <si>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</si>
  <si>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</si>
  <si>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</si>
  <si>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</si>
  <si>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</si>
  <si>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</si>
  <si>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</si>
  <si>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</si>
  <si>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</si>
  <si>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</si>
  <si>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</si>
  <si>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</si>
  <si>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</si>
  <si>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</si>
  <si>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</si>
  <si>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</si>
  <si>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</si>
  <si>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</si>
  <si>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</si>
  <si>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</si>
  <si>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</si>
  <si>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</si>
  <si>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</si>
  <si>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</si>
  <si>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</si>
  <si>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</si>
  <si>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</si>
  <si>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</si>
  <si>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</si>
  <si>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</si>
  <si>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</si>
  <si>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</si>
  <si>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</si>
  <si>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</si>
  <si>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</si>
  <si>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</si>
  <si>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</si>
  <si>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</si>
  <si>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</si>
  <si>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</si>
  <si>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</si>
  <si>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</si>
  <si>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</si>
  <si>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</si>
  <si>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</si>
  <si>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</si>
  <si>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</si>
  <si>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</si>
  <si>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</si>
  <si>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</si>
  <si>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</si>
  <si>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</si>
  <si>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</si>
  <si>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</si>
  <si>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</si>
  <si>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</si>
  <si>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</si>
  <si>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</si>
  <si>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</si>
  <si>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</si>
  <si>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</si>
  <si>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</si>
  <si>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</si>
  <si>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</si>
  <si>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</si>
  <si>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</si>
  <si>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</si>
  <si>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</si>
  <si>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</si>
  <si>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</si>
  <si>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</si>
  <si>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</si>
  <si>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</si>
  <si>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</si>
  <si>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</si>
  <si>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</si>
  <si>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</si>
  <si>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</si>
  <si>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</si>
  <si>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</si>
  <si>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</si>
  <si>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</si>
  <si>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</si>
  <si>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</si>
  <si>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</si>
  <si>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</si>
  <si>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</si>
  <si>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</si>
  <si>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</si>
  <si>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</si>
  <si>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</si>
  <si>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</si>
  <si>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</si>
  <si>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</si>
  <si>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</si>
  <si>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</si>
  <si>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</si>
  <si>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</si>
  <si>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</si>
  <si>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</si>
  <si>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</si>
  <si>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</si>
  <si>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</si>
  <si>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</si>
  <si>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</si>
  <si>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</si>
  <si>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</si>
  <si>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</si>
  <si>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</si>
  <si>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</si>
  <si>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</si>
  <si>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</si>
  <si>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</si>
  <si>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</si>
  <si>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</si>
  <si>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</si>
  <si>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</si>
  <si>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</si>
  <si>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</si>
  <si>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</si>
  <si>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</si>
  <si>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</si>
  <si>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</si>
  <si>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</si>
  <si>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</si>
  <si>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</si>
  <si>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</si>
  <si>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</si>
  <si>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</si>
  <si>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</si>
  <si>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</si>
  <si>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</si>
  <si>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</si>
  <si>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</si>
  <si>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</si>
  <si>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</si>
  <si>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</si>
  <si>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</si>
  <si>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</si>
  <si>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</si>
  <si>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</si>
  <si>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</si>
  <si>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</si>
  <si>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</si>
  <si>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</si>
  <si>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</si>
  <si>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</si>
  <si>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</si>
  <si>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</si>
  <si>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</si>
  <si>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</si>
  <si>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</si>
  <si>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</si>
  <si>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</si>
  <si>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</si>
  <si>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</si>
  <si>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</si>
  <si>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</si>
  <si>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</si>
  <si>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</si>
  <si>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</si>
  <si>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</si>
  <si>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</si>
  <si>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</si>
  <si>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</si>
  <si>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</si>
  <si>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</si>
  <si>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</si>
  <si>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</si>
  <si>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</si>
  <si>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</si>
  <si>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</si>
  <si>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</si>
  <si>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</si>
  <si>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</si>
  <si>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</si>
  <si>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</si>
  <si>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</si>
  <si>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</si>
  <si>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</si>
  <si>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</si>
  <si>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</si>
  <si>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</si>
  <si>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</si>
  <si>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</si>
  <si>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</si>
  <si>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</si>
  <si>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</si>
  <si>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</si>
  <si>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</si>
  <si>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</si>
  <si>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</si>
  <si>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</si>
  <si>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</si>
  <si>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</si>
  <si>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</si>
  <si>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</si>
  <si>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</si>
  <si>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</si>
  <si>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</si>
  <si>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</si>
  <si>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</si>
  <si>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</si>
  <si>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</si>
  <si>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</si>
  <si>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</si>
  <si>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</si>
  <si>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</si>
  <si>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</si>
  <si>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</si>
  <si>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</si>
  <si>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</si>
  <si>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</si>
  <si>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</si>
  <si>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</si>
  <si>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</si>
  <si>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</si>
  <si>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</si>
  <si>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</si>
  <si>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</si>
  <si>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</si>
  <si>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</si>
  <si>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</si>
  <si>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</si>
  <si>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</si>
  <si>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</si>
  <si>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</si>
  <si>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</si>
  <si>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</si>
  <si>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</si>
  <si>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</si>
  <si>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</si>
  <si>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</si>
  <si>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</si>
  <si>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</si>
  <si>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</si>
  <si>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</si>
  <si>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</si>
  <si>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</si>
  <si>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</si>
  <si>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</si>
  <si>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</si>
  <si>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</si>
  <si>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</si>
  <si>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</si>
  <si>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</si>
  <si>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</si>
  <si>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</si>
  <si>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</si>
  <si>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</si>
  <si>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</si>
  <si>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</si>
  <si>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</si>
  <si>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</si>
  <si>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</si>
  <si>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</si>
  <si>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</si>
  <si>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</si>
  <si>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</si>
  <si>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</si>
  <si>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</si>
  <si>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</si>
  <si>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</si>
  <si>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</si>
  <si>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</si>
  <si>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</si>
  <si>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</si>
  <si>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</si>
  <si>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</si>
  <si>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</si>
  <si>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</si>
  <si>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</si>
  <si>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</si>
  <si>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</si>
  <si>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</si>
  <si>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</si>
  <si>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</si>
  <si>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</si>
  <si>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</si>
  <si>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</si>
  <si>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</si>
  <si>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</si>
  <si>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</si>
  <si>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</si>
  <si>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</si>
  <si>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</si>
  <si>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</si>
  <si>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</si>
  <si>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</si>
  <si>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</si>
  <si>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</si>
  <si>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</si>
  <si>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</si>
  <si>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</si>
  <si>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</si>
  <si>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</si>
  <si>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</si>
  <si>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</si>
  <si>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</si>
  <si>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</si>
  <si>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</si>
  <si>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</si>
  <si>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</si>
  <si>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</si>
  <si>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</si>
  <si>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</si>
  <si>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</si>
  <si>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</si>
  <si>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</si>
  <si>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</si>
  <si>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</si>
  <si>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</si>
  <si>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</si>
  <si>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</si>
  <si>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</si>
  <si>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</si>
  <si>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</si>
  <si>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</si>
  <si>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</si>
  <si>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</si>
  <si>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</si>
  <si>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</si>
  <si>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</si>
  <si>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</si>
  <si>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</si>
  <si>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</si>
  <si>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</si>
  <si>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</si>
  <si>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</si>
  <si>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</si>
  <si>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</si>
  <si>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</si>
  <si>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</si>
  <si>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</si>
  <si>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</si>
  <si>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</si>
  <si>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</si>
  <si>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</si>
  <si>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</si>
  <si>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</si>
  <si>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</si>
  <si>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</si>
  <si>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</si>
  <si>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</si>
  <si>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</si>
  <si>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</si>
  <si>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</si>
  <si>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</si>
  <si>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</si>
  <si>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</si>
  <si>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</si>
  <si>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</si>
  <si>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</si>
  <si>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</si>
  <si>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</si>
  <si>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</si>
  <si>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</si>
  <si>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</si>
  <si>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</si>
  <si>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</si>
  <si>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</si>
  <si>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</si>
  <si>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</si>
  <si>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</si>
  <si>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</si>
  <si>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</si>
  <si>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</si>
  <si>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</si>
  <si>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</si>
  <si>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</si>
  <si>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</si>
  <si>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</si>
  <si>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</si>
  <si>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</si>
  <si>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</si>
  <si>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</si>
  <si>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</si>
  <si>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</si>
  <si>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</si>
  <si>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</si>
  <si>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</si>
  <si>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</si>
  <si>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</si>
  <si>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</si>
  <si>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</si>
  <si>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</si>
  <si>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</si>
  <si>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</si>
  <si>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</si>
  <si>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</si>
  <si>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</si>
  <si>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</si>
  <si>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</si>
  <si>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</si>
  <si>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</si>
  <si>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</si>
  <si>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</si>
  <si>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</si>
  <si>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</si>
  <si>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</si>
  <si>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</si>
  <si>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</si>
  <si>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</si>
  <si>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</si>
  <si>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</si>
  <si>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</si>
  <si>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</si>
  <si>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</si>
  <si>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</si>
  <si>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</si>
  <si>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</si>
  <si>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</si>
  <si>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</si>
  <si>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</si>
  <si>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</si>
  <si>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</si>
  <si>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</si>
  <si>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</si>
  <si>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</si>
  <si>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</si>
  <si>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</si>
  <si>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</si>
  <si>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</si>
  <si>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</si>
  <si>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</si>
  <si>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</si>
  <si>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</si>
  <si>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</si>
  <si>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</si>
  <si>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</si>
  <si>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</si>
  <si>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</si>
  <si>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</si>
  <si>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</si>
  <si>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</si>
  <si>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</si>
  <si>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</si>
  <si>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</si>
  <si>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</si>
  <si>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</si>
  <si>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</si>
  <si>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</si>
  <si>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</si>
  <si>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</si>
  <si>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</si>
  <si>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</si>
  <si>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</si>
  <si>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</si>
  <si>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</si>
  <si>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</si>
  <si>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</si>
  <si>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</si>
  <si>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</si>
  <si>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</si>
  <si>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</si>
  <si>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</si>
  <si>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</si>
  <si>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</si>
  <si>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</si>
  <si>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</si>
  <si>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</si>
  <si>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</si>
  <si>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</si>
  <si>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</si>
  <si>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</si>
  <si>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</si>
  <si>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</si>
  <si>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</si>
  <si>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</si>
  <si>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</si>
  <si>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</si>
  <si>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</si>
  <si>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</si>
  <si>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</si>
  <si>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</si>
  <si>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</si>
  <si>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</si>
  <si>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</si>
  <si>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</si>
  <si>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</si>
  <si>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</si>
  <si>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</si>
  <si>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</si>
  <si>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</si>
  <si>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</si>
  <si>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</si>
  <si>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</si>
  <si>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</si>
  <si>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</si>
  <si>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</si>
  <si>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</si>
  <si>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</si>
  <si>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</si>
  <si>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</si>
  <si>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</si>
  <si>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</si>
  <si>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</si>
  <si>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</si>
  <si>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</si>
  <si>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</si>
  <si>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</si>
  <si>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</si>
  <si>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</si>
  <si>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</si>
  <si>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</si>
  <si>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</si>
  <si>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</si>
  <si>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</si>
  <si>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</si>
  <si>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</si>
  <si>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</si>
  <si>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</si>
  <si>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</si>
  <si>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</si>
  <si>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</si>
  <si>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</si>
  <si>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</si>
  <si>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</si>
  <si>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</si>
  <si>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</si>
  <si>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</si>
  <si>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</si>
  <si>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</si>
  <si>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</si>
  <si>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</si>
  <si>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</si>
  <si>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</si>
  <si>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</si>
  <si>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</si>
  <si>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</si>
  <si>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</si>
  <si>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</si>
  <si>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</si>
  <si>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</si>
  <si>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</si>
  <si>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</si>
  <si>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</si>
  <si>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</si>
  <si>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</si>
  <si>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</si>
  <si>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</si>
  <si>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</si>
  <si>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</si>
  <si>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</si>
  <si>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</si>
  <si>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</si>
  <si>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</si>
  <si>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</si>
  <si>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</si>
  <si>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</si>
  <si>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</si>
  <si>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</si>
  <si>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</si>
  <si>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</si>
  <si>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</si>
  <si>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</si>
  <si>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</si>
  <si>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</si>
  <si>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</si>
  <si>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</si>
  <si>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</si>
  <si>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</si>
  <si>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</si>
  <si>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</si>
  <si>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</si>
  <si>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</si>
  <si>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</si>
  <si>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</si>
  <si>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</si>
  <si>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</si>
  <si>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</si>
  <si>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</si>
  <si>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</si>
  <si>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</si>
  <si>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</si>
  <si>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</si>
  <si>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</si>
  <si>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</si>
  <si>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</si>
  <si>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</si>
  <si>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</si>
  <si>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</si>
  <si>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</si>
  <si>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</si>
  <si>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</si>
  <si>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</si>
  <si>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</si>
  <si>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</si>
  <si>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</si>
  <si>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</si>
  <si>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</si>
  <si>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</si>
  <si>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</si>
  <si>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</si>
  <si>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</si>
  <si>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</si>
  <si>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</si>
  <si>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</si>
  <si>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</si>
  <si>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</si>
  <si>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</si>
  <si>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</si>
  <si>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</si>
  <si>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</si>
  <si>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</si>
  <si>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</si>
  <si>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</si>
  <si>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</si>
  <si>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</si>
  <si>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</si>
  <si>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</si>
  <si>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</si>
  <si>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</si>
  <si>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</si>
  <si>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</si>
  <si>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</si>
  <si>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</si>
  <si>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</si>
  <si>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</si>
  <si>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</si>
  <si>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</si>
  <si>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</si>
  <si>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</si>
  <si>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</si>
  <si>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</si>
  <si>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</si>
  <si>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</si>
  <si>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</si>
  <si>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</si>
  <si>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</si>
  <si>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</si>
  <si>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</si>
  <si>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</si>
  <si>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</si>
  <si>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</si>
  <si>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</si>
  <si>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</si>
  <si>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</si>
  <si>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</si>
  <si>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</si>
  <si>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</si>
  <si>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</si>
  <si>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</si>
  <si>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</si>
  <si>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</si>
  <si>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</si>
  <si>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</si>
  <si>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</si>
  <si>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</si>
  <si>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</si>
  <si>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</si>
  <si>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</si>
  <si>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</si>
  <si>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</si>
  <si>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</si>
  <si>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</si>
  <si>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</si>
  <si>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</si>
  <si>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</si>
  <si>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</si>
  <si>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</si>
  <si>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</si>
  <si>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</si>
  <si>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</si>
  <si>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</si>
  <si>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</si>
  <si>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</si>
  <si>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</si>
  <si>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</si>
  <si>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</si>
  <si>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</si>
  <si>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</si>
  <si>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</si>
  <si>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</si>
  <si>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</si>
  <si>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</si>
  <si>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</si>
  <si>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</si>
  <si>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</si>
  <si>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</si>
  <si>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</si>
  <si>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</si>
  <si>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</si>
  <si>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</si>
  <si>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</si>
  <si>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</si>
  <si>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</si>
  <si>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</si>
  <si>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</si>
  <si>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</si>
  <si>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</si>
  <si>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</si>
  <si>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</si>
  <si>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</si>
  <si>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</si>
  <si>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</si>
  <si>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</si>
  <si>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</si>
  <si>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</si>
  <si>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</si>
  <si>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</si>
  <si>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</si>
  <si>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</si>
  <si>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</si>
  <si>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</si>
  <si>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</si>
  <si>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</si>
  <si>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</si>
  <si>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</si>
  <si>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</si>
  <si>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</si>
  <si>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</si>
  <si>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</si>
  <si>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</si>
  <si>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</si>
  <si>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</si>
  <si>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</si>
  <si>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</si>
  <si>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</si>
  <si>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</si>
  <si>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</si>
  <si>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</si>
  <si>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</si>
  <si>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</si>
  <si>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</si>
  <si>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</si>
  <si>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</si>
  <si>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</si>
  <si>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</si>
  <si>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</si>
  <si>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</si>
  <si>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</si>
  <si>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</si>
  <si>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</si>
  <si>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</si>
  <si>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</si>
  <si>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</si>
  <si>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</si>
  <si>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</si>
  <si>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</si>
  <si>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</si>
  <si>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</si>
  <si>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</si>
  <si>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</si>
  <si>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</si>
  <si>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</si>
  <si>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</si>
  <si>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</si>
  <si>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</si>
  <si>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</si>
  <si>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</si>
  <si>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</si>
  <si>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</si>
  <si>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</si>
  <si>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</si>
  <si>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</si>
  <si>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</si>
  <si>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</si>
  <si>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</si>
  <si>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</si>
  <si>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</si>
  <si>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</si>
  <si>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</si>
  <si>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</si>
  <si>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</si>
  <si>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</si>
  <si>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</si>
  <si>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</si>
  <si>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</si>
  <si>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</si>
  <si>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</si>
  <si>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</si>
  <si>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</si>
  <si>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</si>
  <si>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</si>
  <si>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</si>
  <si>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</si>
  <si>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</si>
  <si>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</si>
  <si>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</si>
  <si>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</si>
  <si>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</si>
  <si>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</si>
  <si>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</si>
  <si>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</si>
  <si>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</si>
  <si>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</si>
  <si>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</si>
  <si>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</si>
  <si>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</si>
  <si>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</si>
  <si>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</si>
  <si>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</si>
  <si>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</si>
  <si>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</si>
  <si>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</si>
  <si>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</si>
  <si>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</si>
  <si>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</si>
  <si>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</si>
  <si>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</si>
  <si>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</si>
  <si>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</si>
  <si>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</si>
  <si>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</si>
  <si>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</si>
  <si>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</si>
  <si>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</si>
  <si>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</si>
  <si>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</si>
  <si>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</si>
  <si>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</si>
  <si>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</si>
  <si>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</si>
  <si>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</si>
  <si>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</si>
  <si>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</si>
  <si>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</si>
  <si>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</si>
  <si>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</si>
  <si>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</si>
  <si>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</si>
  <si>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</si>
  <si>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</si>
  <si>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</si>
  <si>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</si>
  <si>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</si>
  <si>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</si>
  <si>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</si>
  <si>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</si>
  <si>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</si>
  <si>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</si>
  <si>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</si>
  <si>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</si>
  <si>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</si>
  <si>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</si>
  <si>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</si>
  <si>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</si>
  <si>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</si>
  <si>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</si>
  <si>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</si>
  <si>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</si>
  <si>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</si>
  <si>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</si>
  <si>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</si>
  <si>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</si>
  <si>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</si>
  <si>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</si>
  <si>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</si>
  <si>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</si>
  <si>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</si>
  <si>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</si>
  <si>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</si>
  <si>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</si>
  <si>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</si>
  <si>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</si>
  <si>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</si>
  <si>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</si>
  <si>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</si>
  <si>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</si>
  <si>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</si>
  <si>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</si>
  <si>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</si>
  <si>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</si>
  <si>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</si>
  <si>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</si>
  <si>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</si>
  <si>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</si>
  <si>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</si>
  <si>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</si>
  <si>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</si>
  <si>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</si>
  <si>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</si>
  <si>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</si>
  <si>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</si>
  <si>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</si>
  <si>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</si>
  <si>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</si>
  <si>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</si>
  <si>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</si>
  <si>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</si>
  <si>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</si>
  <si>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</si>
  <si>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</si>
  <si>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</si>
  <si>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</si>
  <si>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</si>
  <si>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</si>
  <si>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</si>
  <si>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</si>
  <si>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</si>
  <si>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</si>
  <si>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</si>
  <si>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</si>
  <si>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</si>
  <si>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</si>
  <si>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</si>
  <si>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</si>
  <si>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</si>
  <si>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</si>
  <si>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</si>
  <si>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</si>
  <si>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</si>
  <si>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</si>
  <si>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</si>
  <si>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</si>
  <si>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</si>
  <si>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</si>
  <si>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</si>
  <si>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</si>
  <si>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</si>
  <si>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</si>
  <si>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</si>
  <si>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</si>
  <si>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</si>
  <si>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</si>
  <si>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</si>
  <si>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</si>
  <si>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</si>
  <si>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</si>
  <si>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</si>
  <si>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</si>
  <si>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</si>
  <si>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</si>
  <si>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</si>
  <si>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</si>
  <si>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</si>
  <si>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</si>
  <si>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</si>
  <si>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</si>
  <si>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</si>
  <si>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</si>
  <si>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</si>
  <si>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</si>
  <si>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</si>
  <si>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</si>
  <si>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</si>
  <si>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</si>
  <si>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</si>
  <si>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</si>
  <si>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</si>
  <si>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</si>
  <si>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</si>
  <si>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</si>
  <si>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</si>
  <si>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</si>
  <si>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</si>
  <si>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</si>
  <si>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</si>
  <si>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</si>
  <si>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</si>
  <si>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</si>
  <si>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</si>
  <si>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</si>
  <si>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</si>
  <si>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</si>
  <si>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</si>
  <si>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</si>
  <si>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</si>
  <si>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</si>
  <si>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</si>
  <si>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</si>
  <si>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</si>
  <si>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</si>
  <si>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</si>
  <si>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</si>
  <si>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</si>
  <si>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</si>
  <si>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</si>
  <si>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</si>
  <si>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</si>
  <si>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</si>
  <si>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</si>
  <si>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</si>
  <si>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</si>
  <si>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</si>
  <si>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</si>
  <si>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</si>
  <si>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</si>
  <si>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</si>
  <si>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</si>
  <si>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</si>
  <si>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</si>
  <si>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</si>
  <si>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</si>
  <si>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</si>
  <si>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</si>
  <si>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</si>
  <si>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</si>
  <si>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</si>
  <si>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</si>
  <si>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</si>
  <si>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</si>
  <si>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</si>
  <si>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</si>
  <si>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</si>
  <si>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</si>
  <si>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</si>
  <si>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</si>
  <si>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</si>
  <si>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</si>
  <si>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</si>
  <si>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</si>
  <si>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</si>
  <si>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</si>
  <si>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</si>
  <si>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</si>
  <si>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</si>
  <si>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</si>
  <si>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</si>
  <si>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</si>
  <si>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</si>
  <si>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</si>
  <si>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</si>
  <si>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</si>
  <si>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</si>
  <si>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</si>
  <si>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</si>
  <si>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</si>
  <si>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</si>
  <si>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</si>
  <si>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</si>
  <si>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</si>
  <si>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</si>
  <si>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</si>
  <si>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</si>
  <si>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</si>
  <si>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</si>
  <si>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</si>
  <si>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</si>
  <si>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</si>
  <si>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</si>
  <si>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</si>
  <si>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</si>
  <si>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</si>
  <si>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</si>
  <si>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</si>
  <si>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</si>
  <si>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</si>
  <si>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</si>
  <si>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</si>
  <si>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</si>
  <si>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</si>
  <si>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</si>
  <si>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</si>
  <si>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</si>
  <si>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</si>
  <si>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</si>
  <si>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</si>
  <si>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</si>
  <si>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</si>
  <si>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</si>
  <si>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</si>
  <si>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</si>
  <si>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</si>
  <si>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</si>
  <si>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</si>
  <si>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</si>
  <si>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</si>
  <si>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</si>
  <si>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</si>
  <si>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</si>
  <si>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</si>
  <si>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</si>
  <si>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</si>
  <si>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</si>
  <si>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</si>
  <si>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</si>
  <si>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</si>
  <si>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</si>
  <si>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</si>
  <si>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</si>
  <si>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</si>
  <si>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</si>
  <si>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</si>
  <si>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</si>
  <si>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</si>
  <si>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</si>
  <si>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</si>
  <si>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</si>
  <si>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</si>
  <si>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</si>
  <si>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</si>
  <si>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</si>
  <si>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</si>
  <si>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</si>
  <si>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</si>
  <si>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</si>
  <si>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</si>
  <si>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</si>
  <si>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</si>
  <si>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</si>
  <si>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</si>
  <si>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</si>
  <si>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</si>
  <si>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</si>
  <si>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</si>
  <si>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</si>
  <si>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</si>
  <si>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</si>
  <si>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</si>
  <si>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</si>
  <si>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</si>
  <si>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</si>
  <si>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</si>
  <si>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</si>
  <si>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</si>
  <si>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</si>
  <si>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</si>
  <si>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</si>
  <si>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</si>
  <si>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</si>
  <si>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</si>
  <si>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</si>
  <si>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</si>
  <si>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</si>
  <si>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</si>
  <si>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</si>
  <si>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</si>
  <si>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</si>
  <si>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</si>
  <si>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</si>
  <si>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</si>
  <si>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</si>
  <si>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</si>
  <si>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</si>
  <si>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</si>
  <si>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</si>
  <si>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</si>
  <si>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</si>
  <si>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</si>
  <si>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</si>
  <si>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</si>
  <si>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</si>
  <si>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</si>
  <si>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</si>
  <si>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</si>
  <si>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</si>
  <si>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</si>
  <si>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</si>
  <si>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</si>
  <si>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</si>
  <si>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</si>
  <si>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</si>
  <si>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</si>
  <si>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</si>
  <si>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</si>
  <si>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</si>
  <si>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</si>
  <si>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</si>
  <si>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</si>
  <si>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</si>
  <si>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</si>
  <si>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</si>
  <si>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</si>
  <si>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</si>
  <si>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</si>
  <si>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</si>
  <si>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</si>
  <si>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</si>
  <si>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</si>
  <si>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</si>
  <si>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</si>
  <si>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</si>
  <si>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</si>
  <si>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</si>
  <si>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</si>
  <si>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</si>
  <si>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</si>
  <si>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</si>
  <si>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</si>
  <si>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</si>
  <si>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</si>
  <si>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</si>
  <si>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</si>
  <si>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</si>
  <si>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</si>
  <si>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</si>
  <si>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</si>
  <si>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</si>
  <si>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</si>
  <si>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</si>
  <si>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</si>
  <si>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</si>
  <si>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</si>
  <si>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</si>
  <si>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</si>
  <si>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</si>
  <si>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</si>
  <si>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</si>
  <si>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</si>
  <si>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</si>
  <si>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</si>
  <si>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</si>
  <si>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</si>
  <si>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</si>
  <si>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</si>
  <si>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</si>
  <si>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</si>
  <si>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</si>
  <si>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</si>
  <si>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</si>
  <si>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</si>
  <si>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</si>
  <si>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</si>
  <si>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</si>
  <si>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</si>
  <si>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</si>
  <si>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</si>
  <si>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</si>
  <si>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</si>
  <si>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</si>
  <si>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</si>
  <si>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</si>
  <si>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</si>
  <si>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</si>
  <si>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</si>
  <si>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</si>
  <si>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</si>
  <si>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</si>
  <si>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</si>
  <si>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</si>
  <si>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</si>
  <si>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</si>
  <si>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</si>
  <si>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</si>
  <si>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</si>
  <si>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</si>
  <si>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</si>
  <si>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</si>
  <si>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</si>
  <si>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</si>
  <si>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</si>
  <si>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</si>
  <si>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</si>
  <si>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</si>
  <si>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</si>
  <si>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</si>
  <si>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</si>
  <si>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</si>
  <si>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</si>
  <si>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</si>
  <si>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</si>
  <si>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</si>
  <si>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</si>
  <si>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</si>
  <si>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</si>
  <si>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</si>
  <si>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</si>
  <si>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</si>
  <si>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</si>
  <si>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</si>
  <si>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</si>
  <si>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</si>
  <si>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</si>
  <si>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</si>
  <si>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</si>
  <si>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</si>
  <si>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</si>
  <si>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</si>
  <si>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</si>
  <si>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</si>
  <si>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</si>
  <si>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</si>
  <si>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</si>
  <si>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</si>
  <si>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</si>
  <si>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</si>
  <si>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</si>
  <si>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</si>
  <si>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</si>
  <si>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</si>
  <si>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</si>
  <si>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</si>
  <si>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</si>
  <si>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</si>
  <si>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</si>
  <si>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</si>
  <si>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</si>
  <si>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</si>
  <si>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</si>
  <si>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</si>
  <si>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</si>
  <si>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</si>
  <si>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</si>
  <si>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</si>
  <si>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</si>
  <si>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</si>
  <si>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</si>
  <si>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</si>
  <si>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</si>
  <si>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</si>
  <si>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</si>
  <si>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</si>
  <si>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</si>
  <si>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</si>
  <si>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</si>
  <si>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</si>
  <si>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</si>
  <si>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</si>
  <si>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</si>
  <si>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</si>
  <si>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</si>
  <si>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</si>
  <si>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</si>
  <si>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</si>
  <si>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</si>
  <si>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</si>
  <si>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</si>
  <si>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</si>
  <si>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</si>
  <si>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</si>
  <si>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</si>
  <si>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</si>
  <si>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</si>
  <si>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</si>
  <si>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</si>
  <si>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</si>
  <si>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</si>
  <si>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</si>
  <si>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</si>
  <si>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</si>
  <si>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</si>
  <si>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</si>
  <si>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</si>
  <si>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</si>
  <si>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</si>
  <si>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</si>
  <si>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</si>
  <si>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</si>
  <si>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</si>
  <si>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</si>
  <si>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</si>
  <si>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</si>
  <si>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</si>
  <si>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</si>
  <si>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</si>
  <si>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</si>
  <si>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</si>
  <si>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</si>
  <si>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</si>
  <si>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</si>
  <si>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</si>
  <si>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</si>
  <si>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</si>
  <si>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</si>
  <si>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</si>
  <si>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</si>
  <si>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</si>
  <si>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</si>
  <si>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</si>
  <si>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</si>
  <si>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</si>
  <si>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</si>
  <si>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</si>
  <si>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</si>
  <si>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</si>
  <si>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</si>
  <si>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</si>
  <si>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</si>
  <si>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</si>
  <si>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</si>
  <si>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</si>
  <si>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</si>
  <si>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</si>
  <si>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</si>
  <si>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</si>
  <si>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</si>
  <si>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</si>
  <si>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</si>
  <si>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</si>
  <si>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</si>
  <si>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</si>
  <si>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</si>
  <si>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</si>
  <si>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</si>
  <si>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</si>
  <si>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</si>
  <si>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</si>
  <si>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</si>
  <si>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</si>
  <si>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</si>
  <si>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</si>
  <si>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</si>
  <si>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</si>
  <si>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</si>
  <si>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</si>
  <si>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</si>
  <si>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</si>
  <si>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</si>
  <si>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</si>
  <si>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</si>
  <si>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</si>
  <si>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</si>
  <si>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</si>
  <si>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</si>
  <si>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</si>
  <si>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</si>
  <si>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</si>
  <si>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</si>
  <si>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</si>
  <si>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</si>
  <si>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</si>
  <si>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</si>
  <si>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</si>
  <si>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</si>
  <si>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</si>
  <si>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</si>
  <si>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</si>
  <si>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</si>
  <si>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</si>
  <si>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</si>
  <si>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</si>
  <si>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</si>
  <si>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</si>
  <si>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</si>
  <si>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</si>
  <si>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</si>
  <si>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</si>
  <si>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</si>
  <si>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</si>
  <si>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</si>
  <si>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</si>
  <si>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</si>
  <si>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</si>
  <si>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</si>
  <si>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</si>
  <si>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</si>
  <si>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</si>
  <si>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</si>
  <si>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</si>
  <si>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</si>
  <si>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</si>
  <si>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</si>
  <si>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</si>
  <si>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</si>
  <si>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</si>
  <si>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</si>
  <si>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</si>
  <si>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</si>
  <si>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</si>
  <si>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</si>
  <si>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</si>
  <si>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</si>
  <si>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</si>
  <si>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</si>
  <si>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</si>
  <si>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</si>
  <si>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</si>
  <si>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</si>
  <si>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</si>
  <si>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</si>
  <si>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</si>
  <si>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</si>
  <si>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</si>
  <si>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</si>
  <si>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</si>
  <si>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</si>
  <si>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</si>
  <si>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</si>
  <si>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</si>
  <si>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</si>
  <si>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</si>
  <si>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</si>
  <si>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</si>
  <si>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</si>
  <si>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</si>
  <si>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</si>
  <si>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</si>
  <si>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</si>
  <si>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</si>
  <si>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</si>
  <si>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</si>
  <si>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</si>
  <si>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</si>
  <si>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</si>
  <si>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</si>
  <si>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</si>
  <si>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</si>
  <si>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</si>
  <si>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</si>
  <si>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</si>
  <si>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</si>
  <si>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</si>
  <si>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</si>
  <si>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</si>
  <si>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</si>
  <si>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</si>
  <si>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</si>
  <si>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</si>
  <si>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</si>
  <si>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</si>
  <si>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</si>
  <si>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</si>
  <si>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</si>
  <si>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</si>
  <si>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</si>
  <si>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</si>
  <si>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</si>
  <si>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</si>
  <si>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</si>
  <si>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</si>
  <si>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</si>
  <si>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</si>
  <si>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</si>
  <si>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</si>
  <si>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</si>
  <si>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</si>
  <si>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</si>
  <si>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</si>
  <si>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</si>
  <si>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</si>
  <si>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</si>
  <si>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</si>
  <si>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</si>
  <si>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</si>
  <si>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</si>
  <si>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</si>
  <si>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</si>
  <si>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</si>
  <si>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</si>
  <si>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</si>
  <si>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</si>
  <si>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</si>
  <si>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</si>
  <si>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</si>
  <si>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</si>
  <si>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</si>
  <si>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</si>
  <si>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</si>
  <si>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</si>
  <si>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</si>
  <si>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</si>
  <si>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</si>
  <si>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</si>
  <si>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</si>
  <si>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</si>
  <si>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</si>
  <si>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</si>
  <si>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</si>
  <si>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</si>
  <si>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</si>
  <si>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</si>
  <si>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</si>
  <si>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</si>
  <si>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</si>
  <si>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</si>
  <si>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</si>
  <si>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</si>
  <si>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</si>
  <si>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</si>
  <si>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</si>
  <si>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</si>
  <si>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</si>
  <si>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</si>
  <si>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</si>
  <si>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</si>
  <si>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</si>
  <si>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</si>
  <si>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</si>
  <si>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</si>
  <si>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</si>
  <si>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</si>
  <si>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</si>
  <si>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</si>
  <si>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</si>
  <si>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</si>
  <si>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</si>
  <si>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</si>
  <si>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</si>
  <si>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</si>
  <si>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</si>
  <si>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</si>
  <si>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</si>
  <si>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</si>
  <si>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</si>
  <si>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</si>
  <si>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</si>
  <si>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</si>
  <si>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</si>
  <si>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</si>
  <si>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</si>
  <si>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</si>
  <si>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</si>
  <si>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</si>
  <si>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</si>
  <si>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</si>
  <si>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</si>
  <si>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</si>
  <si>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</si>
  <si>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</si>
  <si>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</si>
  <si>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</si>
  <si>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</si>
  <si>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</si>
  <si>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</si>
  <si>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</si>
  <si>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</si>
  <si>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</si>
  <si>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</si>
  <si>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</si>
  <si>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</si>
  <si>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</si>
  <si>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</si>
  <si>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</si>
  <si>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</si>
  <si>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</si>
  <si>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</si>
  <si>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</si>
  <si>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</si>
  <si>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</si>
  <si>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</si>
  <si>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</si>
  <si>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</si>
  <si>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</si>
  <si>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</si>
  <si>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</si>
  <si>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</si>
  <si>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</si>
  <si>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</si>
  <si>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</si>
  <si>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</si>
  <si>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</si>
  <si>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</si>
  <si>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</si>
  <si>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</si>
  <si>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</si>
  <si>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</si>
  <si>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</si>
  <si>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</si>
  <si>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</si>
  <si>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</si>
  <si>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</si>
  <si>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</si>
  <si>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</si>
  <si>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</si>
  <si>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</si>
  <si>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</si>
  <si>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</si>
  <si>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</si>
  <si>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</si>
  <si>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</si>
  <si>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</si>
  <si>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</si>
  <si>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</si>
  <si>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</si>
  <si>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</si>
  <si>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</si>
  <si>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</si>
  <si>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</si>
  <si>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</si>
  <si>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</si>
  <si>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</si>
  <si>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</si>
  <si>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</si>
  <si>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</si>
  <si>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</si>
  <si>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</si>
  <si>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</si>
  <si>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</si>
  <si>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</si>
  <si>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</si>
  <si>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</si>
  <si>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</si>
  <si>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</si>
  <si>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</si>
  <si>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</si>
  <si>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</si>
  <si>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</si>
  <si>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</si>
  <si>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</si>
  <si>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</si>
  <si>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</si>
  <si>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</si>
  <si>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</si>
  <si>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</si>
  <si>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</si>
  <si>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</si>
  <si>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</si>
  <si>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</si>
  <si>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</si>
  <si>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</si>
  <si>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</si>
  <si>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</si>
  <si>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</si>
  <si>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</si>
  <si>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</si>
  <si>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</si>
  <si>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</si>
  <si>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</si>
  <si>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</si>
  <si>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</si>
  <si>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</si>
  <si>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</si>
  <si>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</si>
  <si>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</si>
  <si>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</si>
  <si>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</si>
  <si>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</si>
  <si>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</si>
  <si>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</si>
  <si>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</si>
  <si>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</si>
  <si>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</si>
  <si>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</si>
  <si>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</si>
  <si>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</si>
  <si>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</si>
  <si>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</si>
  <si>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</si>
  <si>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</si>
  <si>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</si>
  <si>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</si>
  <si>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</si>
  <si>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</si>
  <si>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</si>
  <si>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</si>
  <si>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</si>
  <si>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</si>
  <si>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</si>
  <si>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</si>
  <si>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</si>
  <si>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</si>
  <si>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</si>
  <si>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</si>
  <si>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</si>
  <si>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</si>
  <si>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</si>
  <si>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</si>
  <si>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</si>
  <si>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</si>
  <si>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</si>
  <si>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</si>
  <si>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</si>
  <si>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</si>
  <si>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</si>
  <si>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</si>
  <si>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</si>
  <si>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</si>
  <si>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</si>
  <si>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</si>
  <si>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</si>
  <si>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</si>
  <si>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</si>
  <si>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</si>
  <si>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</si>
  <si>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</si>
  <si>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</si>
  <si>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</si>
  <si>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</si>
  <si>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</si>
  <si>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</si>
  <si>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</si>
  <si>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</si>
  <si>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</si>
  <si>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</si>
  <si>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</si>
  <si>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</si>
  <si>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</si>
  <si>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</si>
  <si>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</si>
  <si>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</si>
  <si>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</si>
  <si>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</si>
  <si>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</si>
  <si>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</si>
  <si>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</si>
  <si>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</si>
  <si>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</si>
  <si>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</si>
  <si>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</si>
  <si>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</si>
  <si>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</si>
  <si>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</si>
  <si>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</si>
  <si>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</si>
  <si>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</si>
  <si>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</si>
  <si>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</si>
  <si>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</si>
  <si>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</si>
  <si>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</si>
  <si>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</si>
  <si>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</si>
  <si>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</si>
  <si>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</si>
  <si>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</si>
  <si>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</si>
  <si>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</si>
  <si>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</si>
  <si>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</si>
  <si>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</si>
  <si>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</si>
  <si>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</si>
  <si>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</si>
  <si>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</si>
  <si>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</si>
  <si>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</si>
  <si>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</si>
  <si>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</si>
  <si>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</si>
  <si>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</si>
  <si>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</si>
  <si>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</si>
  <si>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</si>
  <si>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</si>
  <si>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</si>
  <si>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</si>
  <si>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</si>
  <si>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</si>
  <si>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</si>
  <si>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</si>
  <si>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</si>
  <si>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</si>
  <si>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</si>
  <si>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</si>
  <si>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</si>
  <si>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</si>
  <si>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</si>
  <si>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</si>
  <si>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</si>
  <si>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</si>
  <si>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</si>
  <si>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</si>
  <si>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</si>
  <si>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</si>
  <si>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</si>
  <si>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</si>
  <si>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</si>
  <si>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</si>
  <si>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</si>
  <si>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</si>
  <si>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</si>
  <si>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</si>
  <si>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</si>
  <si>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</si>
  <si>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</si>
  <si>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</si>
  <si>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</si>
  <si>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</si>
  <si>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</si>
  <si>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</si>
  <si>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</si>
  <si>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</si>
  <si>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</si>
  <si>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</si>
  <si>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</si>
  <si>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</si>
  <si>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</si>
  <si>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</si>
  <si>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</si>
  <si>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</si>
  <si>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</si>
  <si>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</si>
  <si>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</si>
  <si>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</si>
  <si>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</si>
  <si>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</si>
  <si>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</si>
  <si>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</si>
  <si>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</si>
  <si>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</si>
  <si>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</si>
  <si>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</si>
  <si>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</si>
  <si>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</si>
  <si>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</si>
  <si>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</si>
  <si>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</si>
  <si>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</si>
  <si>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</si>
  <si>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</si>
  <si>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</si>
  <si>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</si>
  <si>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</si>
  <si>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</si>
  <si>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</si>
  <si>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</si>
  <si>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</si>
  <si>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</si>
  <si>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</si>
  <si>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</si>
  <si>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</si>
  <si>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</si>
  <si>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</si>
  <si>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</si>
  <si>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</si>
  <si>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</si>
  <si>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</si>
  <si>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</si>
  <si>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</si>
  <si>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</si>
  <si>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</si>
  <si>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</si>
  <si>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</si>
  <si>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</si>
  <si>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</si>
  <si>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</si>
  <si>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</si>
  <si>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</si>
  <si>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</si>
  <si>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</si>
  <si>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</si>
  <si>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</si>
  <si>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</si>
  <si>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</si>
  <si>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</si>
  <si>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</si>
  <si>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</si>
  <si>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</si>
  <si>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</si>
  <si>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</si>
  <si>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</si>
  <si>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</si>
  <si>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</si>
  <si>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</si>
  <si>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</si>
  <si>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</si>
  <si>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</si>
  <si>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</si>
  <si>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</si>
  <si>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</si>
  <si>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</si>
  <si>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</si>
  <si>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</si>
  <si>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</si>
  <si>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</si>
  <si>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</si>
  <si>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</si>
  <si>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</si>
  <si>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</si>
  <si>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</si>
  <si>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</si>
  <si>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</si>
  <si>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</si>
  <si>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</si>
  <si>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</si>
  <si>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</si>
  <si>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</si>
  <si>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</si>
  <si>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</si>
  <si>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</si>
  <si>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</si>
  <si>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</si>
  <si>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</si>
  <si>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</si>
  <si>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</si>
  <si>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</si>
  <si>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</si>
  <si>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</si>
  <si>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</si>
  <si>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</si>
  <si>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</si>
  <si>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</si>
  <si>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</si>
  <si>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</si>
  <si>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</si>
  <si>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</si>
  <si>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</si>
  <si>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</si>
  <si>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</si>
  <si>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</si>
  <si>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</si>
  <si>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</si>
  <si>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</si>
  <si>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</si>
  <si>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</si>
  <si>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</si>
  <si>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</si>
  <si>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</si>
  <si>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</si>
  <si>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</si>
  <si>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</si>
  <si>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</si>
  <si>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</si>
  <si>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</si>
  <si>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</si>
  <si>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</si>
  <si>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</si>
  <si>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</si>
  <si>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</si>
  <si>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</si>
  <si>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</si>
  <si>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</si>
  <si>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</si>
  <si>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</si>
  <si>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</si>
  <si>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</si>
  <si>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</si>
  <si>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</si>
  <si>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</si>
  <si>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</si>
  <si>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</si>
  <si>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</si>
  <si>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</si>
  <si>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</si>
  <si>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</si>
  <si>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</si>
  <si>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</si>
  <si>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</si>
  <si>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</si>
  <si>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</si>
  <si>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</si>
  <si>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</si>
  <si>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</si>
  <si>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</si>
  <si>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</si>
  <si>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</si>
  <si>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</si>
  <si>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</si>
  <si>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</si>
  <si>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</si>
  <si>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</si>
  <si>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</si>
  <si>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</si>
  <si>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</si>
  <si>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</si>
  <si>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</si>
  <si>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</si>
  <si>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</si>
  <si>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</si>
  <si>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</si>
  <si>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</si>
  <si>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</si>
  <si>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</si>
  <si>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</si>
  <si>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</si>
  <si>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</si>
  <si>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</si>
  <si>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</si>
  <si>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</si>
  <si>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</si>
  <si>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</si>
  <si>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</si>
  <si>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</si>
  <si>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</si>
  <si>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</si>
  <si>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</si>
  <si>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</si>
  <si>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</si>
  <si>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</si>
  <si>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</si>
  <si>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</si>
  <si>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</si>
  <si>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</si>
  <si>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</si>
  <si>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</si>
  <si>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</si>
  <si>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</si>
  <si>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</si>
  <si>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</si>
  <si>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</si>
  <si>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</si>
  <si>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</si>
  <si>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</si>
  <si>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</si>
  <si>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</si>
  <si>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</si>
  <si>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</si>
  <si>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</si>
  <si>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</si>
  <si>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</si>
  <si>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</si>
  <si>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</si>
  <si>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</si>
  <si>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</si>
  <si>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</si>
  <si>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</si>
  <si>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</si>
  <si>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</si>
  <si>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</si>
  <si>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</si>
  <si>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</si>
  <si>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</si>
  <si>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</si>
  <si>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</si>
  <si>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</si>
  <si>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</si>
  <si>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</si>
  <si>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</si>
  <si>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</si>
  <si>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</si>
  <si>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</si>
  <si>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</si>
  <si>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</si>
  <si>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</si>
  <si>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</si>
  <si>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</si>
  <si>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</si>
  <si>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</si>
  <si>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</si>
  <si>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</si>
  <si>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</si>
  <si>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</si>
  <si>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</si>
  <si>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</si>
  <si>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</si>
  <si>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</si>
  <si>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</si>
  <si>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</si>
  <si>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</si>
  <si>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</si>
  <si>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</si>
  <si>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</si>
  <si>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</si>
  <si>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</si>
  <si>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</si>
  <si>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</si>
  <si>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</si>
  <si>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</si>
  <si>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</si>
  <si>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</si>
  <si>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</si>
  <si>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</si>
  <si>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</si>
  <si>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</si>
  <si>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</si>
  <si>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</si>
  <si>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</si>
  <si>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</si>
  <si>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</si>
  <si>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</si>
  <si>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</si>
  <si>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</si>
  <si>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</si>
  <si>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</si>
  <si>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</si>
  <si>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</si>
  <si>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</si>
  <si>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</si>
  <si>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</si>
  <si>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</si>
  <si>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</si>
  <si>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</si>
  <si>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</si>
  <si>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</si>
  <si>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</si>
  <si>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</si>
  <si>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</si>
  <si>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</si>
  <si>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</si>
  <si>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</si>
  <si>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</si>
  <si>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</si>
  <si>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</si>
  <si>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</si>
  <si>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</si>
  <si>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</si>
  <si>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</si>
  <si>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</si>
  <si>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</si>
  <si>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</si>
  <si>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</si>
  <si>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</si>
  <si>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</si>
  <si>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</si>
  <si>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</si>
  <si>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</si>
  <si>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</si>
  <si>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</si>
  <si>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</si>
  <si>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</si>
  <si>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</si>
  <si>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</si>
  <si>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</si>
  <si>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</si>
  <si>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</si>
  <si>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</si>
  <si>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</si>
  <si>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</si>
  <si>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</si>
  <si>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</si>
  <si>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</si>
  <si>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</si>
  <si>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</si>
  <si>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</si>
  <si>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</si>
  <si>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</si>
  <si>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</si>
  <si>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</si>
  <si>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</si>
  <si>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</si>
  <si>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</si>
  <si>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</si>
  <si>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</si>
  <si>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</si>
  <si>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</si>
  <si>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</si>
  <si>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</si>
  <si>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</si>
  <si>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</si>
  <si>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</si>
  <si>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</si>
  <si>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</si>
  <si>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</si>
  <si>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</si>
  <si>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</si>
  <si>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</si>
  <si>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</si>
  <si>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</si>
  <si>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</si>
  <si>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</si>
  <si>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</si>
  <si>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</si>
  <si>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</si>
  <si>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</si>
  <si>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</si>
  <si>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</si>
  <si>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</si>
  <si>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</si>
  <si>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</si>
  <si>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</si>
  <si>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</si>
  <si>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</si>
  <si>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</si>
  <si>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</si>
  <si>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</si>
  <si>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</si>
  <si>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</si>
  <si>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</si>
  <si>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</si>
  <si>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</si>
  <si>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</si>
  <si>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</si>
  <si>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</si>
  <si>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</si>
  <si>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</si>
  <si>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</si>
  <si>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</si>
  <si>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</si>
  <si>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</si>
  <si>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</si>
  <si>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</si>
  <si>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</si>
  <si>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</si>
  <si>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</si>
  <si>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</si>
  <si>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</si>
  <si>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</si>
  <si>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</si>
  <si>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</si>
  <si>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</si>
  <si>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</si>
  <si>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</si>
  <si>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</si>
  <si>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</si>
  <si>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</si>
  <si>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</si>
  <si>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</si>
  <si>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</si>
  <si>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</si>
  <si>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</si>
  <si>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</si>
  <si>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</si>
  <si>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</si>
  <si>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</si>
  <si>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</si>
  <si>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</si>
  <si>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</si>
  <si>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</si>
  <si>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</si>
  <si>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</si>
  <si>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</si>
  <si>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</si>
  <si>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</si>
  <si>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</si>
  <si>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</si>
  <si>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</si>
  <si>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</si>
  <si>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</si>
  <si>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</si>
  <si>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</si>
  <si>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</si>
  <si>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</si>
  <si>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</si>
  <si>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</si>
  <si>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</si>
  <si>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</si>
  <si>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</si>
  <si>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</si>
  <si>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</si>
  <si>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</si>
  <si>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</si>
  <si>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</si>
  <si>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</si>
  <si>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</si>
  <si>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</si>
  <si>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</si>
  <si>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</si>
  <si>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</si>
  <si>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</si>
  <si>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</si>
  <si>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</si>
  <si>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</si>
  <si>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</si>
  <si>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</si>
  <si>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</si>
  <si>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</si>
  <si>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</si>
  <si>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</si>
  <si>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</si>
  <si>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</si>
  <si>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</si>
  <si>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</si>
  <si>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</si>
  <si>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</si>
  <si>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</si>
  <si>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</si>
  <si>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</si>
  <si>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</si>
  <si>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</si>
  <si>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</si>
  <si>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</si>
  <si>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</si>
  <si>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</si>
  <si>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</si>
  <si>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</si>
  <si>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</si>
  <si>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</si>
  <si>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</si>
  <si>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</si>
  <si>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</si>
  <si>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</si>
  <si>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</si>
  <si>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</si>
  <si>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</si>
  <si>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</si>
  <si>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</si>
  <si>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</si>
  <si>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</si>
  <si>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</si>
  <si>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</si>
  <si>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</si>
  <si>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</si>
  <si>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</si>
  <si>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</si>
  <si>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</si>
  <si>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</si>
  <si>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</si>
  <si>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</si>
  <si>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</si>
  <si>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</si>
  <si>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</si>
  <si>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</si>
  <si>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</si>
  <si>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</si>
  <si>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</si>
  <si>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</si>
  <si>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</si>
  <si>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</si>
  <si>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</si>
  <si>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</si>
  <si>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</si>
  <si>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</si>
  <si>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</si>
  <si>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</si>
  <si>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</si>
  <si>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</si>
  <si>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</si>
  <si>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</si>
  <si>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</si>
  <si>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</si>
  <si>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</si>
  <si>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</si>
  <si>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</si>
  <si>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</si>
  <si>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</si>
  <si>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</si>
  <si>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</si>
  <si>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</si>
  <si>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</si>
  <si>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</si>
  <si>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</si>
  <si>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</si>
  <si>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</si>
  <si>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</si>
  <si>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</si>
  <si>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</si>
  <si>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</si>
  <si>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</si>
  <si>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</si>
  <si>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</si>
  <si>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</si>
  <si>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</si>
  <si>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</si>
  <si>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</si>
  <si>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</si>
  <si>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</si>
  <si>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</si>
  <si>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</si>
  <si>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</si>
  <si>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</si>
  <si>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</si>
  <si>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</si>
  <si>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</si>
  <si>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</si>
  <si>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</si>
  <si>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</si>
  <si>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</si>
  <si>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</si>
  <si>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</si>
  <si>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</si>
  <si>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</si>
  <si>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</si>
  <si>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</si>
  <si>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</si>
  <si>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</si>
  <si>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</si>
  <si>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</si>
  <si>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</si>
  <si>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</si>
  <si>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</si>
  <si>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</si>
  <si>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</si>
  <si>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</si>
  <si>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</si>
  <si>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</si>
  <si>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</si>
  <si>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</si>
  <si>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</si>
  <si>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</si>
  <si>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</si>
  <si>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</si>
  <si>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</si>
  <si>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</si>
  <si>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</si>
  <si>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</si>
  <si>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</si>
  <si>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</si>
  <si>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</si>
  <si>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</si>
  <si>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</si>
  <si>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</si>
  <si>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</si>
  <si>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</si>
  <si>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</si>
  <si>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</si>
  <si>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</si>
  <si>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</si>
  <si>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</si>
  <si>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</si>
  <si>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</si>
  <si>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</si>
  <si>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</si>
  <si>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</si>
  <si>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</si>
  <si>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</si>
  <si>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</si>
  <si>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</si>
  <si>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</si>
  <si>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</si>
  <si>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</si>
  <si>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</si>
  <si>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</si>
  <si>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</si>
  <si>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</si>
  <si>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</si>
  <si>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</si>
  <si>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</si>
  <si>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</si>
  <si>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</si>
  <si>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</si>
  <si>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</si>
  <si>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</si>
  <si>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</si>
  <si>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</si>
  <si>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</si>
  <si>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</si>
  <si>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</si>
  <si>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</si>
  <si>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</si>
  <si>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</si>
  <si>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</si>
  <si>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</si>
  <si>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</si>
  <si>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</si>
  <si>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</si>
  <si>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</si>
  <si>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</si>
  <si>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</si>
  <si>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</si>
  <si>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</si>
  <si>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</si>
  <si>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</si>
  <si>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</si>
  <si>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</si>
  <si>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</si>
  <si>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</si>
  <si>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</si>
  <si>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</si>
  <si>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</si>
  <si>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</si>
  <si>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</si>
  <si>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</si>
  <si>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</si>
  <si>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</si>
  <si>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</si>
  <si>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</si>
  <si>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</si>
  <si>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</si>
  <si>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</si>
  <si>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</si>
  <si>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</si>
  <si>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</si>
  <si>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</si>
  <si>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</si>
  <si>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</si>
  <si>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</si>
  <si>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</si>
  <si>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</si>
  <si>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</si>
  <si>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</si>
  <si>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</si>
  <si>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</si>
  <si>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</si>
  <si>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</si>
  <si>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</si>
  <si>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</si>
  <si>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</si>
  <si>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</si>
  <si>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</si>
  <si>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</si>
  <si>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</si>
  <si>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</si>
  <si>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</si>
  <si>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</si>
  <si>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</si>
  <si>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</si>
  <si>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</si>
  <si>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</si>
  <si>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</si>
  <si>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</si>
  <si>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</si>
  <si>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</si>
  <si>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</si>
  <si>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</si>
  <si>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</si>
  <si>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</si>
  <si>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</si>
  <si>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</si>
  <si>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</si>
  <si>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</si>
  <si>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</si>
  <si>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</si>
  <si>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</si>
  <si>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</si>
  <si>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</si>
  <si>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</si>
  <si>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</si>
  <si>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</si>
  <si>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</si>
  <si>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</si>
  <si>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</si>
  <si>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</si>
  <si>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</si>
  <si>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</si>
  <si>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</si>
  <si>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</si>
  <si>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</si>
  <si>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</si>
  <si>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</si>
  <si>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</si>
  <si>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</si>
  <si>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</si>
  <si>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</si>
  <si>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</si>
  <si>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</si>
  <si>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</si>
  <si>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</si>
  <si>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</si>
  <si>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</si>
  <si>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</si>
  <si>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</si>
  <si>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</si>
  <si>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</si>
  <si>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</si>
  <si>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</si>
  <si>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</si>
  <si>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</si>
  <si>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</si>
  <si>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</si>
  <si>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</si>
  <si>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</si>
  <si>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</si>
  <si>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</si>
  <si>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</si>
  <si>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</si>
  <si>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</si>
  <si>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</si>
  <si>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</si>
  <si>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</si>
  <si>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</si>
  <si>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</si>
  <si>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</si>
  <si>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</si>
  <si>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</si>
  <si>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</si>
  <si>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</si>
  <si>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</si>
  <si>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</si>
  <si>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</si>
  <si>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</si>
  <si>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</si>
  <si>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</si>
  <si>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</si>
  <si>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</si>
  <si>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</si>
  <si>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</si>
  <si>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</si>
  <si>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</si>
  <si>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</si>
  <si>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</si>
  <si>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</si>
  <si>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</si>
  <si>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</si>
  <si>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</si>
  <si>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</si>
  <si>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</si>
  <si>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</si>
  <si>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</si>
  <si>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</si>
  <si>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</si>
  <si>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</si>
  <si>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</si>
  <si>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</si>
  <si>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</si>
  <si>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</si>
  <si>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</si>
  <si>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</si>
  <si>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</si>
  <si>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</si>
  <si>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</si>
  <si>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</si>
  <si>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</si>
  <si>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</si>
  <si>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</si>
  <si>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</si>
  <si>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</si>
  <si>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</si>
  <si>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</si>
  <si>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</si>
  <si>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</si>
  <si>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</si>
  <si>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</si>
  <si>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</si>
  <si>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</si>
  <si>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</si>
  <si>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</si>
  <si>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</si>
  <si>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</si>
  <si>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</si>
  <si>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</si>
  <si>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</si>
  <si>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</si>
  <si>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</si>
  <si>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</si>
  <si>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</si>
  <si>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</si>
  <si>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</si>
  <si>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</si>
  <si>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</si>
  <si>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</si>
  <si>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</si>
  <si>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</si>
  <si>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</si>
  <si>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</si>
  <si>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</si>
  <si>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</si>
  <si>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</si>
  <si>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</si>
  <si>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</si>
  <si>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</si>
  <si>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</si>
  <si>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</si>
  <si>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</si>
  <si>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</si>
  <si>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</si>
  <si>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</si>
  <si>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</si>
  <si>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</si>
  <si>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</si>
  <si>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</si>
  <si>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</si>
  <si>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</si>
  <si>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</si>
  <si>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</si>
  <si>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</si>
  <si>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</si>
  <si>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</si>
  <si>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</si>
  <si>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</si>
  <si>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</si>
  <si>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</si>
  <si>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</si>
  <si>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</si>
  <si>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</si>
  <si>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</si>
  <si>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</si>
  <si>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</si>
  <si>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</si>
  <si>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</si>
  <si>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</si>
  <si>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</si>
  <si>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</si>
  <si>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</si>
  <si>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</si>
  <si>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</si>
  <si>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</si>
  <si>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</si>
  <si>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</si>
  <si>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</si>
  <si>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</si>
  <si>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</si>
  <si>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</si>
  <si>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</si>
  <si>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</si>
  <si>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</si>
  <si>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</si>
  <si>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</si>
  <si>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</si>
  <si>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</si>
  <si>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</si>
  <si>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</si>
  <si>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</si>
  <si>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</si>
  <si>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</si>
  <si>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</si>
  <si>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</si>
  <si>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</si>
  <si>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</si>
  <si>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</si>
  <si>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</si>
  <si>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</si>
  <si>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</si>
  <si>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</si>
  <si>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</si>
  <si>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</si>
  <si>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</si>
  <si>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</si>
  <si>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</si>
  <si>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</si>
  <si>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</si>
  <si>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</si>
  <si>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</si>
  <si>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</si>
  <si>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</si>
  <si>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</si>
  <si>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</si>
  <si>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</si>
  <si>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</si>
  <si>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</si>
  <si>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</si>
  <si>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</si>
  <si>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</si>
  <si>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</si>
  <si>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</si>
  <si>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</si>
  <si>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</si>
  <si>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</si>
  <si>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</si>
  <si>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</si>
  <si>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</si>
  <si>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</si>
  <si>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</si>
  <si>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</si>
  <si>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</si>
  <si>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</si>
  <si>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</si>
  <si>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</si>
  <si>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</si>
  <si>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</si>
  <si>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</si>
  <si>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</si>
  <si>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</si>
  <si>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</si>
  <si>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</si>
  <si>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</si>
  <si>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</si>
  <si>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</si>
  <si>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</si>
  <si>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</si>
  <si>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</si>
  <si>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</si>
  <si>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</si>
  <si>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</si>
  <si>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</si>
  <si>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</si>
  <si>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</si>
  <si>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</si>
  <si>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</si>
  <si>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</si>
  <si>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</si>
  <si>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</si>
  <si>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</si>
  <si>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</si>
  <si>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</si>
  <si>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</si>
  <si>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</si>
  <si>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</si>
  <si>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</si>
  <si>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</si>
  <si>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</si>
  <si>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</si>
  <si>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</si>
  <si>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</si>
  <si>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</si>
  <si>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</si>
  <si>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</si>
  <si>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</si>
  <si>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</si>
  <si>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</si>
  <si>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</si>
  <si>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</si>
  <si>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</si>
  <si>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</si>
  <si>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</si>
  <si>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</si>
  <si>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</si>
  <si>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</si>
  <si>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</si>
  <si>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</si>
  <si>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</si>
  <si>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</si>
  <si>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</si>
  <si>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</si>
  <si>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</si>
  <si>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</si>
  <si>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</si>
  <si>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</si>
  <si>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</si>
  <si>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</si>
  <si>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</si>
  <si>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</si>
  <si>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</si>
  <si>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</si>
  <si>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</si>
  <si>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</si>
  <si>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</si>
  <si>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</si>
  <si>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</si>
  <si>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</si>
  <si>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</si>
  <si>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</si>
  <si>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</si>
  <si>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</si>
  <si>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</si>
  <si>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</si>
  <si>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</si>
  <si>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</si>
  <si>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</si>
  <si>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</si>
  <si>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</si>
  <si>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</si>
  <si>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</si>
  <si>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</si>
  <si>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</si>
  <si>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</si>
  <si>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</si>
  <si>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</si>
  <si>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</si>
  <si>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</si>
  <si>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</si>
  <si>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</si>
  <si>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</si>
  <si>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</si>
  <si>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</si>
  <si>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</si>
  <si>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</si>
  <si>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</si>
  <si>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</si>
  <si>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</si>
  <si>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</si>
  <si>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</si>
  <si>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</si>
  <si>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</si>
  <si>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</si>
  <si>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</si>
  <si>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</si>
  <si>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</si>
  <si>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</si>
  <si>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</si>
  <si>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</si>
  <si>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</si>
  <si>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</si>
  <si>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</si>
  <si>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</si>
  <si>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</si>
  <si>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</si>
  <si>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</si>
  <si>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</si>
  <si>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</si>
  <si>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</si>
  <si>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</si>
  <si>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</si>
  <si>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</si>
  <si>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</si>
  <si>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</si>
  <si>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</si>
  <si>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</si>
  <si>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</si>
  <si>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</si>
  <si>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</si>
  <si>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</si>
  <si>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</si>
  <si>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</si>
  <si>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</si>
  <si>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</si>
  <si>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</si>
  <si>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</si>
  <si>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</si>
  <si>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</si>
  <si>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</si>
  <si>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</si>
  <si>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</si>
  <si>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</si>
  <si>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</si>
  <si>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</si>
  <si>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</si>
  <si>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</si>
  <si>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</si>
  <si>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</si>
  <si>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</si>
  <si>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</si>
  <si>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</si>
  <si>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</si>
  <si>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</si>
  <si>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</si>
  <si>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</si>
  <si>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</si>
  <si>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</si>
  <si>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</si>
  <si>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</si>
  <si>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</si>
  <si>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</si>
  <si>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</si>
  <si>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</si>
  <si>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</si>
  <si>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</si>
  <si>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</si>
  <si>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</si>
  <si>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</si>
  <si>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</si>
  <si>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</si>
  <si>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</si>
  <si>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</si>
  <si>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</si>
  <si>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</si>
  <si>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</si>
  <si>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</si>
  <si>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</si>
  <si>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</si>
  <si>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</si>
  <si>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</si>
  <si>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</si>
  <si>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</si>
  <si>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</si>
  <si>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</si>
  <si>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</si>
  <si>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</si>
  <si>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</si>
  <si>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</si>
  <si>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</si>
  <si>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</si>
  <si>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</si>
  <si>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</si>
  <si>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</si>
  <si>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</si>
  <si>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</si>
  <si>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</si>
  <si>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</si>
  <si>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</si>
  <si>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</si>
  <si>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</si>
  <si>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</si>
  <si>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</si>
  <si>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</si>
  <si>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</si>
  <si>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</si>
  <si>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</si>
  <si>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</si>
  <si>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</si>
  <si>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</si>
  <si>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</si>
  <si>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</si>
  <si>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</si>
  <si>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</si>
  <si>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</si>
  <si>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</si>
  <si>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</si>
  <si>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</si>
  <si>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</si>
  <si>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</si>
  <si>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</si>
  <si>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</si>
  <si>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</si>
  <si>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</si>
  <si>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</si>
  <si>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</si>
  <si>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</si>
  <si>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</si>
  <si>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</si>
  <si>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</si>
  <si>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</si>
  <si>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</si>
  <si>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</si>
  <si>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</si>
  <si>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</si>
  <si>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</si>
  <si>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</si>
  <si>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</si>
  <si>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</si>
  <si>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</si>
  <si>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</si>
  <si>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</si>
  <si>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</si>
  <si>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</si>
  <si>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</si>
  <si>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</si>
  <si>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</si>
  <si>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</si>
  <si>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</si>
  <si>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</si>
  <si>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</si>
  <si>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</si>
  <si>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</si>
  <si>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</si>
  <si>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</si>
  <si>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</si>
  <si>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</si>
  <si>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</si>
  <si>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</si>
  <si>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</si>
  <si>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</si>
  <si>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</si>
  <si>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</si>
  <si>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</si>
  <si>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</si>
  <si>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</si>
  <si>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</si>
  <si>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</si>
  <si>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</si>
  <si>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</si>
  <si>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</si>
  <si>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</si>
  <si>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</si>
  <si>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</si>
  <si>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</si>
  <si>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</si>
  <si>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</si>
  <si>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</si>
  <si>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</si>
  <si>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</si>
  <si>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</si>
  <si>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</si>
  <si>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</si>
  <si>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</si>
  <si>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</si>
  <si>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</si>
  <si>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</si>
  <si>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</si>
  <si>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</si>
  <si>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</si>
  <si>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</si>
  <si>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</si>
  <si>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</si>
  <si>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</si>
  <si>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</si>
  <si>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</si>
  <si>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</si>
  <si>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</si>
  <si>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</si>
  <si>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</si>
  <si>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</si>
  <si>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</si>
  <si>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</si>
  <si>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</si>
  <si>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</si>
  <si>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</si>
  <si>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</si>
  <si>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</si>
  <si>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</si>
  <si>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</si>
  <si>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</si>
  <si>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</si>
  <si>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</si>
  <si>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</si>
  <si>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</si>
  <si>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</si>
  <si>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</si>
  <si>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</si>
  <si>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</si>
  <si>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</si>
  <si>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</si>
  <si>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</si>
  <si>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</si>
  <si>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</si>
  <si>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</si>
  <si>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</si>
  <si>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</si>
  <si>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</si>
  <si>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</si>
  <si>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</si>
  <si>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</si>
  <si>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</si>
  <si>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</si>
  <si>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</si>
  <si>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</si>
  <si>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</si>
  <si>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</si>
  <si>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</si>
  <si>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</si>
  <si>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</si>
  <si>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</si>
  <si>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</si>
  <si>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</si>
  <si>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</si>
  <si>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</si>
  <si>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</si>
  <si>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</si>
  <si>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</si>
  <si>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</si>
  <si>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</si>
  <si>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</si>
  <si>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</si>
  <si>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</si>
  <si>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</si>
  <si>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</si>
  <si>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</si>
  <si>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</si>
  <si>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</si>
  <si>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</si>
  <si>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</si>
  <si>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</si>
  <si>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</si>
  <si>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</si>
  <si>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</si>
  <si>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</si>
  <si>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</si>
  <si>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</si>
  <si>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</si>
  <si>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</si>
  <si>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</si>
  <si>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</si>
  <si>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</si>
  <si>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</si>
  <si>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</si>
  <si>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</si>
  <si>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</si>
  <si>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</si>
  <si>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</si>
  <si>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</si>
  <si>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</si>
  <si>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</si>
  <si>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</si>
  <si>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</si>
  <si>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</si>
  <si>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</si>
  <si>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</si>
  <si>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</si>
  <si>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</si>
  <si>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</si>
  <si>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</si>
  <si>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</si>
  <si>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</si>
  <si>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</si>
  <si>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</si>
  <si>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</si>
  <si>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</si>
  <si>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</si>
  <si>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</si>
  <si>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</si>
  <si>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</si>
  <si>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</si>
  <si>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</si>
  <si>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</si>
  <si>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</si>
  <si>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</si>
  <si>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</si>
  <si>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</si>
  <si>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</si>
  <si>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</si>
  <si>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</si>
  <si>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</si>
  <si>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</si>
  <si>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</si>
  <si>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</si>
  <si>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</si>
  <si>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</si>
  <si>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</si>
  <si>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</si>
  <si>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</si>
  <si>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</si>
  <si>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</si>
  <si>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</si>
  <si>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</si>
  <si>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</si>
  <si>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</si>
  <si>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</si>
  <si>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</si>
  <si>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</si>
  <si>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</si>
  <si>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</si>
  <si>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</si>
  <si>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</si>
  <si>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</si>
  <si>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</si>
  <si>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</si>
  <si>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</si>
  <si>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</si>
  <si>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</si>
  <si>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</si>
  <si>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</si>
  <si>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</si>
  <si>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</si>
  <si>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</si>
  <si>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</si>
  <si>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</si>
  <si>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</si>
  <si>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</si>
  <si>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</si>
  <si>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</si>
  <si>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</si>
  <si>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</si>
  <si>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</si>
  <si>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</si>
  <si>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</si>
  <si>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</si>
  <si>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</si>
  <si>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</si>
  <si>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</si>
  <si>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</si>
  <si>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</si>
  <si>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</si>
  <si>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</si>
  <si>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</si>
  <si>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</si>
  <si>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</si>
  <si>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</si>
  <si>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</si>
  <si>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</si>
  <si>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</si>
  <si>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</si>
  <si>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</si>
  <si>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</si>
  <si>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</si>
  <si>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</si>
  <si>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</si>
  <si>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</si>
  <si>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</si>
  <si>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</si>
  <si>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</si>
  <si>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</si>
  <si>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</si>
  <si>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</si>
  <si>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</si>
  <si>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</si>
  <si>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</si>
  <si>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</si>
  <si>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</si>
  <si>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</si>
  <si>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</si>
  <si>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</si>
  <si>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</si>
  <si>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</si>
  <si>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</si>
  <si>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</si>
  <si>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</si>
  <si>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</si>
  <si>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</si>
  <si>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</si>
  <si>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</si>
  <si>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</si>
  <si>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</si>
  <si>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</si>
  <si>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</si>
  <si>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</si>
  <si>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</si>
  <si>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</si>
  <si>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</si>
  <si>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</si>
  <si>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</si>
  <si>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</si>
  <si>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</si>
  <si>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</si>
  <si>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</si>
  <si>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</si>
  <si>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</si>
  <si>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</si>
  <si>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</si>
  <si>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</si>
  <si>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</si>
  <si>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</si>
  <si>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</si>
  <si>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</si>
  <si>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</si>
  <si>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</si>
  <si>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</si>
  <si>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</si>
  <si>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</si>
  <si>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</si>
  <si>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</si>
  <si>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</si>
  <si>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</si>
  <si>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</si>
  <si>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</si>
  <si>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</si>
  <si>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</si>
  <si>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</si>
  <si>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</si>
  <si>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</si>
  <si>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</si>
  <si>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</si>
  <si>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</si>
  <si>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</si>
  <si>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</si>
  <si>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</si>
  <si>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</si>
  <si>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</si>
  <si>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</si>
  <si>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</si>
  <si>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</si>
  <si>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</si>
  <si>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</si>
  <si>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</si>
  <si>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</si>
  <si>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</si>
  <si>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</si>
  <si>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</si>
  <si>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</si>
  <si>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</si>
  <si>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</si>
  <si>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</si>
  <si>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</si>
  <si>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</si>
  <si>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</si>
  <si>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</si>
  <si>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</si>
  <si>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</si>
  <si>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</si>
  <si>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</si>
  <si>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</si>
  <si>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</si>
  <si>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</si>
  <si>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</si>
  <si>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</si>
  <si>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</si>
  <si>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</si>
  <si>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</si>
  <si>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</si>
  <si>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</si>
  <si>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</si>
  <si>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</si>
  <si>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</si>
  <si>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</si>
  <si>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</si>
  <si>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</si>
  <si>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</si>
  <si>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</si>
  <si>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</si>
  <si>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</si>
  <si>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</si>
  <si>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</si>
  <si>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</si>
  <si>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</si>
  <si>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</si>
  <si>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</si>
  <si>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</si>
  <si>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</si>
  <si>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</si>
  <si>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</si>
  <si>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</si>
  <si>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</si>
  <si>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</si>
  <si>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</si>
  <si>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</si>
  <si>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</si>
  <si>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</si>
  <si>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</si>
  <si>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</si>
  <si>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</si>
  <si>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</si>
  <si>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</si>
  <si>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</si>
  <si>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</si>
  <si>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</si>
  <si>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</si>
  <si>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</si>
  <si>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</si>
  <si>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</si>
  <si>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</si>
  <si>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</si>
  <si>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</si>
  <si>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</si>
  <si>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</si>
  <si>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</si>
  <si>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</si>
  <si>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</si>
  <si>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</si>
  <si>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</si>
  <si>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</si>
  <si>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</si>
  <si>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</si>
  <si>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</si>
  <si>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</si>
  <si>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</si>
  <si>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</si>
  <si>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</si>
  <si>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</si>
  <si>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</si>
  <si>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</si>
  <si>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</si>
  <si>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</si>
  <si>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</si>
  <si>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</si>
  <si>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</si>
  <si>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</si>
  <si>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</si>
  <si>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</si>
  <si>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</si>
  <si>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</si>
  <si>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</si>
  <si>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</si>
  <si>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</si>
  <si>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</si>
  <si>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</si>
  <si>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</si>
  <si>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</si>
  <si>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</si>
  <si>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</si>
  <si>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</si>
  <si>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</si>
  <si>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</si>
  <si>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</si>
  <si>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</si>
  <si>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</si>
  <si>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</si>
  <si>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</si>
  <si>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</si>
  <si>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</si>
  <si>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</si>
  <si>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</si>
  <si>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</si>
  <si>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</si>
  <si>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</si>
  <si>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</si>
  <si>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</si>
  <si>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</si>
  <si>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</si>
  <si>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</si>
  <si>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</si>
  <si>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</si>
  <si>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</si>
  <si>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</si>
  <si>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</si>
  <si>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</si>
  <si>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</si>
  <si>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</si>
  <si>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</si>
  <si>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</si>
  <si>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</si>
  <si>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</si>
  <si>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</si>
  <si>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</si>
  <si>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</si>
  <si>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</si>
  <si>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</si>
  <si>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</si>
  <si>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</si>
  <si>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</si>
  <si>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</si>
  <si>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</si>
  <si>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</si>
  <si>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</si>
  <si>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</si>
  <si>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</si>
  <si>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</si>
  <si>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</si>
  <si>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</si>
  <si>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</si>
  <si>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</si>
  <si>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</si>
  <si>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</si>
  <si>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</si>
  <si>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</si>
  <si>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</si>
  <si>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</si>
  <si>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</si>
  <si>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</si>
  <si>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</si>
  <si>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</si>
  <si>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</si>
  <si>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</si>
  <si>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</si>
  <si>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</si>
  <si>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</si>
  <si>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</si>
  <si>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</si>
  <si>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</si>
  <si>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</si>
  <si>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</si>
  <si>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</si>
  <si>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</si>
  <si>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</si>
  <si>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</si>
  <si>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</si>
  <si>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</si>
  <si>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</si>
  <si>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</si>
  <si>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</si>
  <si>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</si>
  <si>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</si>
  <si>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</si>
  <si>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</si>
  <si>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</si>
  <si>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</si>
  <si>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</si>
  <si>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</si>
  <si>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</si>
  <si>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</si>
  <si>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</si>
  <si>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</si>
  <si>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</si>
  <si>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</si>
  <si>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</si>
  <si>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</si>
  <si>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</si>
  <si>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</si>
  <si>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</si>
  <si>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</si>
  <si>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</si>
  <si>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</si>
  <si>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</si>
  <si>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</si>
  <si>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</si>
  <si>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</si>
  <si>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</si>
  <si>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</si>
  <si>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</si>
  <si>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</si>
  <si>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</si>
  <si>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</si>
  <si>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</si>
  <si>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</si>
  <si>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</si>
  <si>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</si>
  <si>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</si>
  <si>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</si>
  <si>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</si>
  <si>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</si>
  <si>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</si>
  <si>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</si>
  <si>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</si>
  <si>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</si>
  <si>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</si>
  <si>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</si>
  <si>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</si>
  <si>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</si>
  <si>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</si>
  <si>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</si>
  <si>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</si>
  <si>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</si>
  <si>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</si>
  <si>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</si>
  <si>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</si>
  <si>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</si>
  <si>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</si>
  <si>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</si>
  <si>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</si>
  <si>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</si>
  <si>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</si>
  <si>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</si>
  <si>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</si>
  <si>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</si>
  <si>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</si>
  <si>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</si>
  <si>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</si>
  <si>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</si>
  <si>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</si>
  <si>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</si>
  <si>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</si>
  <si>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</si>
  <si>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</si>
  <si>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</si>
  <si>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</si>
  <si>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</si>
  <si>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</si>
  <si>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</si>
  <si>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</si>
  <si>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</si>
  <si>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</si>
  <si>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</si>
  <si>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</si>
  <si>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</si>
  <si>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</si>
  <si>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</si>
  <si>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</si>
  <si>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</si>
  <si>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</si>
  <si>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</si>
  <si>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</si>
  <si>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</si>
  <si>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</si>
  <si>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</si>
  <si>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</si>
  <si>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</si>
  <si>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</si>
  <si>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</si>
  <si>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</si>
  <si>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</si>
  <si>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</si>
  <si>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</si>
  <si>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</si>
  <si>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</si>
  <si>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</si>
  <si>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</si>
  <si>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</si>
  <si>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</si>
  <si>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</si>
  <si>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</si>
  <si>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</si>
  <si>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</si>
  <si>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</si>
  <si>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</si>
  <si>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</si>
  <si>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</si>
  <si>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</si>
  <si>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</si>
  <si>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</si>
  <si>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</si>
  <si>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</si>
  <si>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</si>
  <si>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</si>
  <si>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</si>
  <si>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</si>
  <si>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</si>
  <si>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</si>
  <si>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</si>
  <si>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</si>
  <si>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</si>
  <si>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</si>
  <si>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</si>
  <si>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</si>
  <si>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</si>
  <si>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</si>
  <si>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</si>
  <si>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</si>
  <si>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</si>
  <si>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</si>
  <si>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</si>
  <si>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</si>
  <si>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</si>
  <si>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</si>
  <si>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</si>
  <si>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</si>
  <si>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</si>
  <si>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</si>
  <si>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</si>
  <si>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</si>
  <si>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</si>
  <si>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</si>
  <si>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</si>
  <si>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</si>
  <si>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</si>
  <si>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</si>
  <si>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</si>
  <si>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</si>
  <si>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</si>
  <si>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</si>
  <si>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</si>
  <si>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</si>
  <si>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</si>
  <si>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</si>
  <si>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</si>
  <si>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</si>
  <si>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</si>
  <si>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</si>
  <si>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</si>
  <si>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</si>
  <si>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</si>
  <si>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</si>
  <si>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</si>
  <si>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</si>
  <si>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</si>
  <si>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</si>
  <si>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</si>
  <si>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</si>
  <si>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</si>
  <si>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</si>
  <si>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</si>
  <si>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</si>
  <si>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</si>
  <si>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</si>
  <si>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</si>
  <si>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</si>
  <si>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</si>
  <si>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</si>
  <si>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</si>
  <si>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</si>
  <si>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</si>
  <si>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</si>
  <si>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</si>
  <si>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</si>
  <si>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</si>
  <si>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</si>
  <si>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</si>
  <si>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</si>
  <si>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</si>
  <si>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</si>
  <si>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</si>
  <si>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</si>
  <si>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</si>
  <si>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</si>
  <si>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</si>
  <si>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</si>
  <si>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</si>
  <si>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</si>
  <si>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</si>
  <si>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</si>
  <si>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</si>
  <si>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</si>
  <si>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</si>
  <si>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</si>
  <si>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</si>
  <si>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</si>
  <si>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</si>
  <si>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</si>
  <si>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</si>
  <si>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</si>
  <si>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</si>
  <si>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</si>
  <si>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</si>
  <si>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</si>
  <si>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</si>
  <si>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</si>
  <si>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</si>
  <si>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</si>
  <si>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</si>
  <si>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</si>
  <si>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</si>
  <si>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</si>
  <si>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</si>
  <si>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</si>
  <si>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</si>
  <si>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</si>
  <si>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</si>
  <si>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</si>
  <si>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</si>
  <si>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</si>
  <si>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</si>
  <si>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</si>
  <si>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</si>
  <si>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</si>
  <si>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</si>
  <si>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</si>
  <si>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</si>
  <si>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</si>
  <si>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</si>
  <si>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</si>
  <si>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</si>
  <si>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</si>
  <si>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</si>
  <si>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</si>
  <si>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</si>
  <si>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</si>
  <si>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</si>
  <si>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</si>
  <si>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</si>
  <si>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</si>
  <si>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</si>
  <si>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</si>
  <si>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</si>
  <si>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</si>
  <si>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</si>
  <si>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</si>
  <si>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</si>
  <si>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</si>
  <si>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</si>
  <si>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</si>
  <si>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</si>
  <si>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</si>
  <si>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</si>
  <si>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</si>
  <si>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</si>
  <si>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</si>
  <si>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</si>
  <si>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</si>
  <si>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</si>
  <si>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</si>
  <si>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</si>
  <si>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</si>
  <si>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</si>
  <si>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</si>
  <si>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</si>
  <si>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</si>
  <si>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</si>
  <si>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</si>
  <si>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</si>
  <si>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</si>
  <si>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</si>
  <si>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</si>
  <si>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</si>
  <si>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</si>
  <si>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</si>
  <si>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</si>
  <si>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</si>
  <si>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</si>
  <si>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</si>
  <si>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</si>
  <si>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</si>
  <si>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</si>
  <si>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</si>
  <si>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</si>
  <si>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</si>
  <si>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</si>
  <si>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</si>
  <si>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</si>
  <si>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</si>
  <si>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</si>
  <si>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</si>
  <si>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</si>
  <si>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</si>
  <si>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</si>
  <si>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</si>
  <si>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</si>
  <si>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</si>
  <si>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</si>
  <si>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</si>
  <si>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</si>
  <si>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</si>
  <si>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</si>
  <si>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</si>
  <si>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</si>
  <si>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</si>
  <si>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</si>
  <si>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</si>
  <si>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</si>
  <si>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</si>
  <si>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</si>
  <si>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</si>
  <si>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</si>
  <si>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</si>
  <si>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</si>
  <si>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</si>
  <si>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</si>
  <si>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</si>
  <si>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</si>
  <si>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</si>
  <si>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</si>
  <si>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</si>
  <si>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</si>
  <si>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</si>
  <si>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</si>
  <si>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</si>
  <si>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</si>
  <si>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</si>
  <si>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</si>
  <si>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</si>
  <si>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</si>
  <si>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</si>
  <si>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</si>
  <si>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</si>
  <si>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</si>
  <si>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</si>
  <si>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</si>
  <si>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</si>
  <si>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</si>
  <si>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</si>
  <si>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</si>
  <si>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</si>
  <si>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</si>
  <si>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</si>
  <si>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</si>
  <si>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</si>
  <si>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</si>
  <si>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</si>
  <si>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</si>
  <si>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</si>
  <si>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</si>
  <si>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</si>
  <si>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</si>
  <si>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</si>
  <si>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</si>
  <si>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</si>
  <si>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</si>
  <si>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</si>
  <si>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</si>
  <si>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</si>
  <si>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</si>
  <si>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</si>
  <si>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</si>
  <si>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</si>
  <si>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</si>
  <si>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</si>
  <si>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</si>
  <si>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</si>
  <si>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</si>
  <si>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</si>
  <si>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</si>
  <si>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</si>
  <si>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</si>
  <si>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</si>
  <si>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</si>
  <si>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</si>
  <si>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</si>
  <si>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</si>
  <si>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</si>
  <si>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</si>
  <si>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</si>
  <si>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</si>
  <si>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</si>
  <si>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</si>
  <si>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</si>
  <si>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</si>
  <si>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</si>
  <si>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</si>
  <si>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</si>
  <si>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</si>
  <si>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</si>
  <si>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</si>
  <si>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</si>
  <si>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</si>
  <si>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</si>
  <si>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</si>
  <si>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</si>
  <si>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</si>
  <si>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</si>
  <si>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</si>
  <si>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</si>
  <si>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</si>
  <si>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</si>
  <si>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</si>
  <si>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</si>
  <si>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</si>
  <si>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</si>
  <si>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</si>
  <si>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</si>
  <si>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</si>
  <si>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</si>
  <si>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</si>
  <si>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</si>
  <si>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</si>
  <si>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</si>
  <si>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</si>
  <si>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</si>
  <si>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</si>
  <si>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</si>
  <si>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</si>
  <si>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</si>
  <si>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</si>
  <si>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</si>
  <si>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</si>
  <si>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</si>
  <si>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</si>
  <si>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</si>
  <si>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</si>
  <si>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</si>
  <si>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</si>
  <si>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</si>
  <si>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</si>
  <si>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</si>
  <si>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</si>
  <si>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</si>
  <si>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</si>
  <si>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</si>
  <si>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</si>
  <si>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</si>
  <si>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</si>
  <si>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</si>
  <si>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</si>
  <si>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</si>
  <si>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</si>
  <si>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</si>
  <si>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</si>
  <si>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</si>
  <si>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</si>
  <si>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</si>
  <si>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</si>
  <si>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</si>
  <si>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</si>
  <si>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</si>
  <si>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</si>
  <si>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</si>
  <si>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</si>
  <si>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</si>
  <si>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</si>
  <si>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</si>
  <si>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</si>
  <si>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</si>
  <si>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</si>
  <si>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</si>
  <si>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</si>
  <si>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</si>
  <si>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</si>
  <si>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</si>
  <si>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</si>
  <si>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</si>
  <si>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</si>
  <si>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</si>
  <si>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</si>
  <si>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</si>
  <si>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</si>
  <si>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</si>
  <si>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</si>
  <si>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</si>
  <si>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</si>
  <si>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</si>
  <si>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</si>
  <si>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</si>
  <si>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</si>
  <si>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</si>
  <si>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</si>
  <si>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</si>
  <si>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</si>
  <si>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</si>
  <si>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</si>
  <si>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</si>
  <si>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</si>
  <si>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</si>
  <si>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</si>
  <si>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</si>
  <si>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</si>
  <si>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</si>
  <si>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</si>
  <si>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</si>
  <si>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</si>
  <si>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</si>
  <si>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</si>
  <si>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</si>
  <si>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</si>
  <si>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</si>
  <si>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</si>
  <si>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</si>
  <si>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</si>
  <si>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</si>
  <si>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</si>
  <si>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</si>
  <si>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</si>
  <si>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</si>
  <si>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</si>
  <si>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</si>
  <si>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</si>
  <si>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</si>
  <si>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</si>
  <si>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</si>
  <si>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</si>
  <si>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</si>
  <si>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</si>
  <si>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</si>
  <si>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</si>
  <si>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</si>
  <si>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</si>
  <si>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</si>
  <si>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</si>
  <si>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</si>
  <si>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</si>
  <si>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</si>
  <si>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</si>
  <si>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</si>
  <si>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</si>
  <si>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</si>
  <si>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</si>
  <si>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</si>
  <si>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</si>
  <si>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</si>
  <si>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</si>
  <si>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</si>
  <si>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</si>
  <si>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</si>
  <si>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</si>
  <si>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</si>
  <si>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</si>
  <si>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</si>
  <si>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</si>
  <si>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</si>
  <si>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</si>
  <si>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</si>
  <si>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</si>
  <si>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</si>
  <si>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</si>
  <si>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</si>
  <si>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</si>
  <si>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</si>
  <si>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</si>
  <si>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</si>
  <si>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</si>
  <si>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</si>
  <si>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</si>
  <si>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</si>
  <si>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</si>
  <si>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</si>
  <si>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</si>
  <si>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</si>
  <si>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</si>
  <si>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</si>
  <si>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</si>
  <si>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</si>
  <si>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</si>
  <si>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</si>
  <si>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</si>
  <si>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</si>
  <si>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</si>
  <si>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</si>
  <si>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</si>
  <si>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</si>
  <si>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</si>
  <si>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</si>
  <si>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</si>
  <si>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</si>
  <si>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</si>
  <si>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</si>
  <si>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</si>
  <si>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</si>
  <si>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</si>
  <si>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</si>
  <si>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</si>
  <si>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</si>
  <si>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</si>
  <si>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</si>
  <si>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</si>
  <si>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</si>
  <si>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</si>
  <si>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</si>
  <si>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</si>
  <si>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</si>
  <si>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</si>
  <si>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</si>
  <si>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</si>
  <si>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</si>
  <si>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</si>
  <si>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</si>
  <si>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</si>
  <si>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</si>
  <si>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</si>
  <si>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</si>
  <si>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</si>
  <si>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</si>
  <si>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</si>
  <si>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</si>
  <si>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</si>
  <si>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</si>
  <si>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</si>
  <si>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</si>
  <si>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</si>
  <si>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</si>
  <si>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</si>
  <si>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</si>
  <si>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</si>
  <si>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</si>
  <si>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</si>
  <si>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</si>
  <si>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</si>
  <si>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</si>
  <si>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</si>
  <si>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</si>
  <si>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</si>
  <si>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</si>
  <si>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</si>
  <si>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</si>
  <si>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</si>
  <si>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</si>
  <si>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</si>
  <si>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</si>
  <si>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</si>
  <si>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</si>
  <si>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</si>
  <si>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</si>
  <si>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</si>
  <si>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</si>
  <si>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</si>
  <si>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</si>
  <si>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</si>
  <si>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</si>
  <si>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</si>
  <si>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</si>
  <si>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</si>
  <si>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</si>
  <si>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</si>
  <si>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</si>
  <si>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</si>
  <si>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</si>
  <si>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</si>
  <si>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</si>
  <si>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</si>
  <si>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</si>
  <si>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</si>
  <si>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</si>
  <si>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</si>
  <si>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</si>
  <si>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</si>
  <si>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</si>
  <si>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</si>
  <si>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</si>
  <si>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</si>
  <si>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</si>
  <si>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</si>
  <si>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</si>
  <si>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</si>
  <si>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</si>
  <si>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</si>
  <si>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</si>
  <si>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</si>
  <si>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</si>
  <si>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</si>
  <si>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</si>
  <si>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</si>
  <si>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</si>
  <si>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</si>
  <si>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</si>
  <si>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</si>
  <si>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</si>
  <si>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</si>
  <si>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</si>
  <si>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</si>
  <si>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</si>
  <si>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</si>
  <si>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</si>
  <si>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</si>
  <si>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</si>
  <si>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</si>
  <si>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</si>
  <si>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</si>
  <si>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</si>
  <si>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</si>
  <si>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</si>
  <si>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</si>
  <si>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</si>
  <si>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</si>
  <si>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</si>
  <si>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</si>
  <si>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</si>
  <si>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</si>
  <si>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</si>
  <si>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</si>
  <si>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</si>
  <si>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</si>
  <si>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</si>
  <si>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</si>
  <si>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</si>
  <si>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</si>
  <si>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</si>
  <si>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</si>
  <si>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</si>
  <si>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</si>
  <si>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</si>
  <si>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</si>
  <si>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</si>
  <si>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</si>
  <si>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</si>
  <si>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</si>
  <si>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</si>
  <si>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</si>
  <si>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</si>
  <si>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</si>
  <si>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</si>
  <si>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</si>
  <si>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</si>
  <si>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</si>
  <si>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</si>
  <si>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</si>
  <si>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</si>
  <si>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</si>
  <si>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</si>
  <si>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</si>
  <si>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</si>
  <si>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</si>
  <si>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</si>
  <si>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</si>
  <si>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</si>
  <si>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</si>
  <si>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</si>
  <si>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</si>
  <si>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</si>
  <si>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</si>
  <si>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</si>
  <si>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</si>
  <si>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</si>
  <si>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</si>
  <si>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</si>
  <si>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</si>
  <si>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</si>
  <si>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</si>
  <si>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</si>
  <si>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</si>
  <si>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</si>
  <si>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</si>
  <si>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</si>
  <si>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</si>
  <si>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</si>
  <si>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</si>
  <si>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</si>
  <si>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</si>
  <si>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</si>
  <si>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</si>
  <si>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</si>
  <si>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</si>
  <si>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</si>
  <si>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</si>
  <si>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</si>
  <si>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</si>
  <si>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</si>
  <si>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</si>
  <si>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</si>
  <si>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</si>
  <si>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</si>
  <si>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</si>
  <si>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</si>
  <si>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</si>
  <si>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</si>
  <si>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</si>
  <si>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</si>
  <si>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</si>
  <si>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</si>
  <si>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</si>
  <si>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</si>
  <si>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</si>
  <si>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</si>
  <si>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</si>
  <si>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</si>
  <si>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</si>
  <si>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</si>
  <si>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</si>
  <si>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</si>
  <si>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</si>
  <si>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</si>
  <si>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</si>
  <si>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</si>
  <si>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</si>
  <si>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</si>
  <si>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</si>
  <si>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</si>
  <si>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</si>
  <si>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</si>
  <si>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</si>
  <si>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</si>
  <si>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</si>
  <si>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</si>
  <si>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</si>
  <si>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</si>
  <si>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</si>
  <si>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</si>
  <si>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</si>
  <si>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</si>
  <si>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</si>
  <si>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</si>
  <si>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</si>
  <si>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</si>
  <si>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</si>
  <si>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</si>
  <si>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</si>
  <si>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</si>
  <si>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</si>
  <si>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</si>
  <si>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</si>
  <si>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</si>
  <si>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</si>
  <si>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</si>
  <si>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</si>
  <si>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</si>
  <si>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</si>
  <si>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</si>
  <si>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</si>
  <si>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</si>
  <si>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</si>
  <si>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</si>
  <si>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</si>
  <si>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</si>
  <si>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</si>
  <si>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</si>
  <si>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</si>
  <si>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</si>
  <si>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</si>
  <si>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</si>
  <si>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</si>
  <si>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</si>
  <si>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</si>
  <si>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</si>
  <si>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</si>
  <si>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</si>
  <si>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</si>
  <si>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</si>
  <si>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</si>
  <si>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</si>
  <si>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</si>
  <si>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</si>
  <si>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</si>
  <si>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</si>
  <si>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</si>
  <si>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</si>
  <si>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</si>
  <si>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</si>
  <si>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</si>
  <si>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</si>
  <si>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</si>
  <si>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</si>
  <si>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</si>
  <si>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</si>
  <si>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</si>
  <si>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</si>
  <si>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</si>
  <si>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</si>
  <si>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</si>
  <si>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</si>
  <si>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</si>
  <si>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</si>
  <si>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</si>
  <si>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</si>
  <si>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</si>
  <si>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</si>
  <si>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</si>
  <si>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</si>
  <si>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</si>
  <si>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</si>
  <si>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</si>
  <si>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</si>
  <si>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</si>
  <si>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</si>
  <si>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</si>
  <si>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</si>
  <si>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</si>
  <si>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</si>
  <si>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</si>
  <si>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</si>
  <si>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</si>
  <si>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</si>
  <si>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</si>
  <si>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</si>
  <si>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</si>
  <si>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</si>
  <si>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</si>
  <si>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</si>
  <si>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</si>
  <si>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</si>
  <si>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</si>
  <si>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</si>
  <si>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</si>
  <si>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</si>
  <si>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</si>
  <si>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</si>
  <si>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</si>
  <si>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</si>
  <si>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</si>
  <si>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</si>
  <si>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</si>
  <si>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</si>
  <si>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</si>
  <si>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</si>
  <si>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</si>
  <si>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</si>
  <si>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</si>
  <si>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</si>
  <si>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</si>
  <si>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</si>
  <si>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</si>
  <si>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</si>
  <si>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</si>
  <si>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</si>
  <si>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</si>
  <si>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</si>
  <si>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</si>
  <si>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</si>
  <si>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</si>
  <si>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</si>
  <si>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</si>
  <si>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</si>
  <si>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</si>
  <si>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</si>
  <si>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</si>
  <si>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</si>
  <si>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</si>
  <si>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</si>
  <si>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</si>
  <si>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</si>
  <si>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</si>
  <si>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</si>
  <si>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</si>
  <si>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</si>
  <si>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</si>
  <si>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</si>
  <si>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</si>
  <si>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</si>
  <si>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</si>
  <si>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</si>
  <si>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</si>
  <si>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</si>
  <si>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</si>
  <si>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</si>
  <si>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</si>
  <si>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</si>
  <si>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</si>
  <si>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</si>
  <si>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</si>
  <si>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</si>
  <si>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</si>
  <si>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</si>
  <si>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</si>
  <si>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</si>
  <si>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</si>
  <si>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</si>
  <si>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</si>
  <si>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</si>
  <si>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</si>
  <si>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</si>
  <si>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</si>
  <si>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</si>
  <si>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</si>
  <si>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</si>
  <si>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</si>
  <si>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</si>
  <si>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</si>
  <si>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</si>
  <si>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</si>
  <si>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</si>
  <si>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</si>
  <si>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</si>
  <si>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</si>
  <si>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</si>
  <si>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</si>
  <si>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</si>
  <si>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</si>
  <si>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</si>
  <si>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</si>
  <si>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</si>
  <si>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</si>
  <si>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</si>
  <si>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</si>
  <si>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</si>
  <si>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</si>
  <si>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</si>
  <si>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</si>
  <si>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</si>
  <si>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</si>
  <si>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</si>
  <si>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</si>
  <si>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</si>
  <si>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</si>
  <si>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</si>
  <si>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</si>
  <si>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</si>
  <si>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</si>
  <si>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</si>
  <si>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</si>
  <si>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</si>
  <si>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</si>
  <si>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</si>
  <si>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</si>
  <si>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</si>
  <si>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</si>
  <si>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</si>
  <si>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</si>
  <si>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</si>
  <si>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</si>
  <si>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</si>
  <si>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</si>
  <si>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</si>
  <si>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</si>
  <si>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</si>
  <si>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</si>
  <si>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</si>
  <si>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</si>
  <si>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</si>
  <si>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</si>
  <si>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</si>
  <si>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</si>
  <si>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</si>
  <si>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</si>
  <si>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</si>
  <si>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</si>
  <si>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</si>
  <si>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</si>
  <si>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</si>
  <si>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</si>
  <si>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</si>
  <si>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</si>
  <si>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</si>
  <si>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</si>
  <si>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</si>
  <si>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</si>
  <si>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</si>
  <si>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</si>
  <si>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</si>
  <si>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</si>
  <si>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</si>
  <si>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</si>
  <si>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</si>
  <si>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</si>
  <si>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</si>
  <si>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</si>
  <si>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</si>
  <si>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</si>
  <si>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</si>
  <si>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</si>
  <si>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</si>
  <si>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</si>
  <si>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</si>
  <si>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</si>
  <si>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</si>
  <si>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</si>
  <si>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</si>
  <si>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</si>
  <si>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</si>
  <si>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</si>
  <si>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</si>
  <si>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</si>
  <si>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</si>
  <si>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</si>
  <si>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</si>
  <si>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</si>
  <si>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</si>
  <si>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</si>
  <si>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</si>
  <si>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</si>
  <si>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</si>
  <si>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</si>
  <si>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</si>
  <si>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</si>
  <si>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</si>
  <si>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</si>
  <si>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</si>
  <si>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</si>
  <si>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</si>
  <si>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</si>
  <si>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</si>
  <si>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</si>
  <si>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</si>
  <si>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</si>
  <si>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</si>
  <si>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</si>
  <si>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</si>
  <si>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</si>
  <si>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</si>
  <si>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</si>
  <si>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</si>
  <si>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</si>
  <si>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</si>
  <si>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</si>
  <si>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</si>
  <si>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</si>
  <si>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</si>
  <si>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</si>
  <si>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</si>
  <si>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</si>
  <si>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</si>
  <si>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</si>
  <si>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</si>
  <si>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</si>
  <si>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</si>
  <si>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</si>
  <si>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</si>
  <si>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</si>
  <si>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</si>
  <si>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</si>
  <si>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</si>
  <si>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</si>
  <si>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</si>
  <si>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</si>
  <si>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</si>
  <si>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</si>
  <si>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</si>
  <si>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</si>
  <si>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</si>
  <si>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</si>
  <si>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</si>
  <si>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</si>
  <si>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</si>
  <si>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</si>
  <si>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</si>
  <si>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</si>
  <si>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</si>
  <si>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</si>
  <si>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</si>
  <si>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</si>
  <si>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</si>
  <si>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</si>
  <si>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</si>
  <si>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</si>
  <si>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</si>
  <si>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</si>
  <si>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</si>
  <si>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</si>
  <si>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</si>
  <si>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</si>
  <si>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</si>
  <si>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</si>
  <si>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</si>
  <si>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</si>
  <si>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</si>
  <si>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</si>
  <si>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</si>
  <si>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</si>
  <si>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</si>
  <si>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</si>
  <si>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</si>
  <si>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</si>
  <si>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</si>
  <si>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</si>
  <si>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</si>
  <si>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</si>
  <si>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</si>
  <si>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</si>
  <si>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</si>
  <si>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</si>
  <si>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</si>
  <si>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</si>
  <si>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</si>
  <si>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</si>
  <si>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</si>
  <si>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</si>
  <si>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</si>
  <si>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</si>
  <si>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</si>
  <si>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</si>
  <si>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</si>
  <si>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</si>
  <si>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</si>
  <si>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</si>
  <si>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</si>
  <si>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</si>
  <si>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</si>
  <si>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</si>
  <si>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</si>
  <si>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</si>
  <si>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</si>
  <si>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</si>
  <si>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</si>
  <si>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</si>
  <si>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</si>
  <si>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</si>
  <si>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</si>
  <si>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</si>
  <si>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</si>
  <si>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</si>
  <si>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</si>
  <si>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</si>
  <si>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</si>
  <si>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</si>
  <si>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</si>
  <si>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</si>
  <si>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</si>
  <si>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</si>
  <si>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</si>
  <si>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</si>
  <si>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</si>
  <si>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</si>
  <si>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</si>
  <si>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</si>
  <si>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</si>
  <si>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</si>
  <si>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</si>
  <si>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</si>
  <si>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</si>
  <si>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</si>
  <si>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</si>
  <si>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</si>
  <si>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</si>
  <si>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</si>
  <si>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</si>
  <si>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</si>
  <si>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</si>
  <si>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</si>
  <si>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</si>
  <si>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</si>
  <si>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</si>
  <si>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</si>
  <si>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</si>
  <si>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</si>
  <si>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</si>
  <si>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</si>
  <si>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</si>
  <si>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</si>
  <si>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</si>
  <si>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</si>
  <si>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</si>
  <si>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</si>
  <si>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</si>
  <si>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</si>
  <si>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</si>
  <si>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</si>
  <si>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</si>
  <si>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</si>
  <si>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</si>
  <si>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</si>
  <si>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</si>
  <si>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</si>
  <si>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</si>
  <si>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</si>
  <si>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</si>
  <si>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</si>
  <si>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</si>
  <si>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</si>
  <si>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</si>
  <si>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</si>
  <si>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</si>
  <si>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</si>
  <si>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</si>
  <si>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</si>
  <si>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</si>
  <si>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</si>
  <si>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</si>
  <si>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</si>
  <si>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</si>
  <si>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</si>
  <si>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</si>
  <si>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</si>
  <si>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</si>
  <si>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</si>
  <si>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</si>
  <si>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</si>
  <si>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</si>
  <si>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</si>
  <si>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</si>
  <si>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</si>
  <si>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</si>
  <si>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</si>
  <si>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</si>
  <si>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</si>
  <si>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</si>
  <si>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</si>
  <si>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</si>
  <si>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</si>
  <si>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</si>
  <si>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</si>
  <si>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</si>
  <si>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</si>
  <si>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</si>
  <si>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</si>
  <si>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</si>
  <si>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</si>
  <si>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</si>
  <si>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</si>
  <si>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</si>
  <si>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</si>
  <si>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</si>
  <si>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</si>
  <si>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</si>
  <si>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</si>
  <si>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</si>
  <si>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</si>
  <si>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</si>
  <si>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</si>
  <si>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</si>
  <si>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</si>
  <si>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</si>
  <si>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</si>
  <si>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</si>
  <si>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</si>
  <si>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</si>
  <si>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</si>
  <si>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</si>
  <si>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</si>
  <si>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</si>
  <si>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</si>
  <si>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</si>
  <si>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</si>
  <si>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</si>
  <si>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</si>
  <si>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</si>
  <si>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</si>
  <si>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</si>
  <si>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</si>
  <si>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</si>
  <si>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</si>
  <si>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</si>
  <si>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</si>
  <si>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</si>
  <si>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</si>
  <si>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</si>
  <si>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</si>
  <si>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</si>
  <si>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</si>
  <si>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</si>
  <si>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</si>
  <si>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</si>
  <si>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</si>
  <si>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</si>
  <si>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</si>
  <si>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</si>
  <si>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</si>
  <si>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</si>
  <si>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</si>
  <si>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</si>
  <si>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</si>
  <si>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</si>
  <si>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</si>
  <si>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</si>
  <si>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</si>
  <si>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</si>
  <si>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</si>
  <si>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</si>
  <si>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</si>
  <si>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</si>
  <si>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</si>
  <si>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</si>
  <si>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</si>
  <si>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</si>
  <si>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</si>
  <si>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</si>
  <si>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</si>
  <si>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</si>
  <si>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</si>
  <si>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</si>
  <si>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</si>
  <si>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</si>
  <si>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</si>
  <si>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</si>
  <si>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</si>
  <si>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</si>
  <si>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</si>
  <si>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</si>
  <si>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</si>
  <si>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</si>
  <si>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</si>
  <si>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</si>
  <si>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</si>
  <si>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</si>
  <si>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</si>
  <si>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</si>
  <si>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</si>
  <si>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</si>
  <si>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</si>
  <si>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</si>
  <si>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</si>
  <si>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</si>
  <si>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</si>
  <si>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</si>
  <si>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</si>
  <si>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</si>
  <si>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</si>
  <si>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</si>
  <si>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</si>
  <si>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</si>
  <si>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</si>
  <si>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</si>
  <si>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</si>
  <si>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</si>
  <si>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</si>
  <si>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</si>
  <si>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</si>
  <si>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</si>
  <si>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</si>
  <si>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</si>
  <si>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</si>
  <si>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</si>
  <si>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</si>
  <si>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</si>
  <si>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</si>
  <si>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</si>
  <si>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</si>
  <si>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</si>
  <si>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</si>
  <si>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</si>
  <si>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</si>
  <si>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</si>
  <si>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</si>
  <si>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</si>
  <si>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</si>
  <si>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</si>
  <si>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</si>
  <si>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</si>
  <si>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</si>
  <si>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</si>
  <si>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</si>
  <si>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</si>
  <si>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</si>
  <si>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</si>
  <si>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</si>
  <si>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</si>
  <si>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</si>
  <si>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</si>
  <si>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</si>
  <si>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</si>
  <si>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</si>
  <si>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</si>
  <si>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</si>
  <si>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</si>
  <si>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</si>
  <si>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</si>
  <si>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</si>
  <si>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</si>
  <si>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</si>
  <si>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</si>
  <si>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</si>
  <si>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</si>
  <si>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</si>
  <si>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</si>
  <si>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</si>
  <si>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</si>
  <si>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</si>
  <si>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</si>
  <si>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</si>
  <si>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</si>
  <si>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</si>
  <si>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</si>
  <si>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</si>
  <si>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</si>
  <si>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</si>
  <si>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</si>
  <si>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</si>
  <si>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</si>
  <si>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</si>
  <si>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</si>
  <si>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</si>
  <si>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</si>
  <si>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</si>
  <si>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</si>
  <si>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</si>
  <si>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</si>
  <si>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</si>
  <si>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</si>
  <si>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</si>
  <si>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</si>
  <si>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</si>
  <si>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</si>
  <si>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</si>
  <si>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</si>
  <si>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</si>
  <si>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</si>
  <si>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</si>
  <si>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</si>
  <si>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</si>
  <si>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</si>
  <si>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</si>
  <si>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</si>
  <si>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</si>
  <si>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</si>
  <si>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</si>
  <si>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</si>
  <si>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</si>
  <si>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</si>
  <si>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</si>
  <si>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</si>
  <si>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</si>
  <si>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</si>
  <si>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</si>
  <si>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</si>
  <si>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</si>
  <si>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</si>
  <si>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</si>
  <si>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</si>
  <si>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</si>
  <si>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</si>
  <si>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</si>
  <si>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</si>
  <si>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</si>
  <si>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</si>
  <si>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</si>
  <si>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</si>
  <si>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</si>
  <si>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</si>
  <si>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</si>
  <si>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</si>
  <si>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</si>
  <si>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</si>
  <si>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</si>
  <si>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</si>
  <si>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</si>
  <si>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</si>
  <si>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</si>
  <si>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</si>
  <si>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</si>
  <si>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</si>
  <si>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</si>
  <si>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</si>
  <si>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</si>
  <si>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</si>
  <si>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</si>
  <si>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</si>
  <si>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</si>
  <si>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</si>
  <si>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</si>
  <si>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</si>
  <si>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</si>
  <si>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</si>
  <si>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</si>
  <si>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</si>
  <si>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</si>
  <si>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</si>
  <si>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</si>
  <si>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</si>
  <si>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</si>
  <si>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</si>
  <si>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</si>
  <si>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</si>
  <si>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</si>
  <si>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</si>
  <si>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</si>
  <si>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</si>
  <si>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</si>
  <si>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</si>
  <si>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</si>
  <si>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</si>
  <si>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</si>
  <si>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</si>
  <si>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</si>
  <si>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</si>
  <si>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</si>
  <si>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</si>
  <si>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</si>
  <si>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</si>
  <si>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</si>
  <si>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</si>
  <si>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</si>
  <si>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</si>
  <si>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</si>
  <si>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</si>
  <si>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</si>
  <si>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</si>
  <si>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</si>
  <si>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</si>
  <si>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</si>
  <si>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</si>
  <si>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</si>
  <si>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</si>
  <si>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</si>
  <si>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</si>
  <si>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</si>
  <si>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</si>
  <si>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</si>
  <si>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</si>
  <si>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</si>
  <si>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</si>
  <si>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</si>
  <si>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</si>
  <si>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</si>
  <si>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</si>
  <si>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</si>
  <si>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</si>
  <si>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</si>
  <si>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</si>
  <si>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</si>
  <si>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</si>
  <si>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</si>
  <si>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</si>
  <si>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</si>
  <si>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</si>
  <si>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</si>
  <si>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</si>
  <si>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</si>
  <si>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</si>
  <si>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</si>
  <si>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</si>
  <si>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</si>
  <si>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</si>
  <si>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</si>
  <si>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</si>
  <si>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</si>
  <si>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</si>
  <si>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</si>
  <si>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</si>
  <si>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</si>
  <si>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</si>
  <si>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</si>
  <si>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</si>
  <si>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</si>
  <si>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</si>
  <si>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</si>
  <si>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</si>
  <si>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</si>
  <si>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</si>
  <si>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</si>
  <si>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</si>
  <si>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</si>
  <si>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</si>
  <si>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</si>
  <si>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</si>
  <si>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</si>
  <si>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</si>
  <si>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</si>
  <si>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</si>
  <si>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</si>
  <si>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</si>
  <si>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</si>
  <si>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</si>
  <si>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</si>
  <si>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</si>
  <si>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</si>
  <si>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</si>
  <si>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</si>
  <si>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</si>
  <si>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</si>
  <si>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</si>
  <si>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</si>
  <si>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</si>
  <si>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</si>
  <si>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</si>
  <si>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</si>
  <si>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</si>
  <si>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</si>
  <si>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</si>
  <si>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</si>
  <si>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</si>
  <si>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</si>
  <si>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</si>
  <si>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</si>
  <si>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</si>
  <si>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</si>
  <si>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</si>
  <si>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</si>
  <si>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</si>
  <si>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</si>
  <si>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</si>
  <si>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</si>
  <si>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</si>
  <si>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</si>
  <si>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</si>
  <si>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</si>
  <si>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</si>
  <si>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</si>
  <si>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</si>
  <si>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</si>
  <si>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</si>
  <si>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</si>
  <si>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</si>
  <si>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</si>
  <si>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</si>
  <si>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</si>
  <si>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</si>
  <si>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</si>
  <si>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</si>
  <si>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</si>
  <si>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</si>
  <si>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</si>
  <si>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</si>
  <si>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</si>
  <si>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</si>
  <si>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</si>
  <si>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</si>
  <si>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</si>
  <si>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</si>
  <si>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</si>
  <si>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</si>
  <si>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</si>
  <si>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</si>
  <si>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</si>
  <si>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</si>
  <si>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</si>
  <si>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</si>
  <si>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</si>
  <si>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</si>
  <si>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</si>
  <si>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</si>
  <si>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</si>
  <si>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</si>
  <si>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</si>
  <si>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</si>
  <si>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</si>
  <si>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</si>
  <si>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</si>
  <si>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</si>
  <si>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</si>
  <si>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</si>
  <si>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</si>
  <si>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</si>
  <si>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</si>
  <si>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</si>
  <si>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</si>
  <si>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</si>
  <si>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</si>
  <si>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</si>
  <si>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</si>
  <si>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</si>
  <si>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</si>
  <si>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</si>
  <si>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</si>
  <si>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</si>
  <si>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</si>
  <si>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</si>
  <si>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</si>
  <si>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</si>
  <si>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</si>
  <si>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</si>
  <si>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</si>
  <si>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</si>
  <si>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</si>
  <si>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</si>
  <si>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</si>
  <si>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</si>
  <si>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</si>
  <si>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</si>
  <si>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</si>
  <si>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</si>
  <si>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</si>
  <si>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</si>
  <si>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</si>
  <si>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</si>
  <si>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</si>
  <si>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</si>
  <si>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</si>
  <si>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</si>
  <si>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</si>
  <si>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</si>
  <si>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</si>
  <si>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</si>
  <si>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</si>
  <si>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</si>
  <si>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</si>
  <si>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</si>
  <si>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</si>
  <si>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</si>
  <si>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</si>
  <si>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</si>
  <si>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</si>
  <si>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</si>
  <si>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</si>
  <si>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</si>
  <si>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</si>
  <si>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</si>
  <si>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</si>
  <si>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</si>
  <si>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</si>
  <si>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</si>
  <si>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</si>
  <si>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</si>
  <si>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</si>
  <si>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</si>
  <si>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</si>
  <si>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</si>
  <si>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</si>
  <si>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</si>
  <si>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</si>
  <si>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</si>
  <si>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</si>
  <si>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</si>
  <si>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</si>
  <si>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</si>
  <si>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</si>
  <si>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</si>
  <si>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</si>
  <si>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</si>
  <si>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</si>
  <si>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</si>
  <si>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</si>
  <si>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</si>
  <si>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</si>
  <si>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</si>
  <si>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</si>
  <si>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</si>
  <si>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</si>
  <si>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</si>
  <si>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</si>
  <si>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</si>
  <si>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</si>
  <si>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</si>
  <si>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</si>
  <si>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</si>
  <si>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</si>
  <si>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</si>
  <si>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</si>
  <si>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</si>
  <si>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</si>
  <si>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</si>
  <si>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</si>
  <si>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</si>
  <si>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</si>
  <si>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</si>
  <si>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</si>
  <si>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</si>
  <si>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</si>
  <si>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</si>
  <si>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</si>
  <si>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</si>
  <si>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</si>
  <si>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</si>
  <si>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</si>
  <si>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</si>
  <si>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</si>
  <si>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</si>
  <si>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</si>
  <si>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</si>
  <si>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</si>
  <si>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</si>
  <si>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</si>
  <si>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</si>
  <si>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</si>
  <si>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</si>
  <si>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</si>
  <si>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</si>
  <si>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</si>
  <si>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</si>
  <si>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</si>
  <si>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</si>
  <si>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</si>
  <si>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</si>
  <si>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</si>
  <si>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</si>
  <si>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</si>
  <si>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</si>
  <si>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</si>
  <si>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</si>
  <si>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</si>
  <si>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</si>
  <si>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</si>
  <si>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</si>
  <si>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</si>
  <si>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</si>
  <si>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</si>
  <si>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</si>
  <si>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</si>
  <si>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</si>
  <si>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</si>
  <si>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</si>
  <si>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</si>
  <si>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</si>
  <si>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</si>
  <si>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</si>
  <si>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</si>
  <si>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</si>
  <si>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</si>
  <si>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</si>
  <si>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</si>
  <si>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</si>
  <si>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</si>
  <si>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</si>
  <si>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</si>
  <si>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</si>
  <si>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</si>
  <si>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</si>
  <si>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</si>
  <si>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</si>
  <si>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</si>
  <si>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</si>
  <si>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</si>
  <si>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</si>
  <si>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</si>
  <si>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</si>
  <si>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</si>
  <si>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</si>
  <si>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</si>
  <si>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</si>
  <si>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</si>
  <si>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</si>
  <si>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</si>
  <si>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</si>
  <si>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</si>
  <si>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</si>
  <si>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</si>
  <si>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</si>
  <si>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</si>
  <si>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</si>
  <si>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</si>
  <si>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</si>
  <si>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</si>
  <si>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</si>
  <si>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</si>
  <si>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</si>
  <si>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</si>
  <si>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</si>
  <si>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</si>
  <si>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</si>
  <si>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</si>
  <si>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</si>
  <si>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</si>
  <si>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</si>
  <si>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</si>
  <si>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</si>
  <si>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</si>
  <si>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</si>
  <si>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</si>
  <si>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</si>
  <si>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</si>
  <si>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</si>
  <si>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</si>
  <si>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</si>
  <si>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</si>
  <si>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</si>
  <si>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</si>
  <si>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</si>
  <si>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</si>
  <si>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</si>
  <si>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</si>
  <si>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</si>
  <si>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</si>
  <si>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</si>
  <si>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</si>
  <si>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</si>
  <si>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</si>
  <si>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</si>
  <si>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</si>
  <si>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</si>
  <si>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</si>
  <si>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</si>
  <si>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</si>
  <si>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</si>
  <si>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</si>
  <si>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</si>
  <si>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</si>
  <si>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</si>
  <si>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</si>
  <si>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</si>
  <si>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</si>
  <si>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</si>
  <si>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</si>
  <si>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</si>
  <si>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</si>
  <si>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</si>
  <si>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</si>
  <si>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</si>
  <si>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</si>
  <si>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</si>
  <si>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</si>
  <si>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</si>
  <si>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</si>
  <si>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</si>
  <si>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</si>
  <si>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</si>
  <si>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</si>
  <si>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</si>
  <si>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</si>
  <si>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</si>
  <si>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</si>
  <si>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</si>
  <si>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</si>
  <si>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</si>
  <si>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</si>
  <si>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</si>
  <si>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</si>
  <si>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</si>
  <si>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</si>
  <si>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</si>
  <si>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</si>
  <si>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</si>
  <si>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</si>
  <si>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</si>
  <si>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</si>
  <si>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</si>
  <si>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</si>
  <si>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</si>
  <si>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</si>
  <si>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</si>
  <si>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</si>
  <si>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</si>
  <si>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</si>
  <si>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</si>
  <si>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</si>
  <si>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</si>
  <si>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</si>
  <si>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</si>
  <si>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</si>
  <si>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</si>
  <si>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</si>
  <si>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</si>
  <si>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</si>
  <si>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</si>
  <si>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</si>
  <si>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</si>
  <si>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</si>
  <si>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</si>
  <si>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</si>
  <si>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</si>
  <si>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</si>
  <si>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</si>
  <si>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</si>
  <si>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</si>
  <si>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</si>
  <si>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</si>
  <si>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</si>
  <si>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</si>
  <si>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</si>
  <si>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</si>
  <si>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</si>
  <si>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</si>
  <si>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</si>
  <si>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</si>
  <si>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</si>
  <si>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</si>
  <si>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</si>
  <si>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</si>
  <si>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</si>
  <si>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</si>
  <si>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</si>
  <si>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</si>
  <si>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</si>
  <si>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</si>
  <si>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</si>
  <si>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</si>
  <si>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</si>
  <si>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</si>
  <si>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</si>
  <si>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</si>
  <si>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</si>
  <si>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</si>
  <si>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</si>
  <si>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</si>
  <si>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</si>
  <si>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</si>
  <si>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</si>
  <si>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</si>
  <si>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</si>
  <si>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</si>
  <si>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</si>
  <si>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</si>
  <si>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</si>
  <si>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</si>
  <si>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</si>
  <si>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</si>
  <si>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</si>
  <si>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</si>
  <si>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</si>
  <si>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</si>
  <si>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</si>
  <si>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</si>
  <si>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</si>
  <si>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</si>
  <si>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</si>
  <si>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</si>
  <si>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</si>
  <si>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</si>
  <si>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</si>
  <si>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</si>
  <si>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</si>
  <si>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</si>
  <si>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</si>
  <si>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</si>
  <si>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</si>
  <si>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</si>
  <si>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</si>
  <si>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</si>
  <si>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</si>
  <si>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</si>
  <si>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</si>
  <si>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</si>
  <si>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</si>
  <si>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</si>
  <si>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</si>
  <si>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</si>
  <si>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</si>
  <si>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</si>
  <si>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</si>
  <si>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</si>
  <si>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</si>
  <si>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</si>
  <si>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</si>
  <si>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</si>
  <si>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</si>
  <si>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</si>
  <si>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</si>
  <si>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</si>
  <si>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</si>
  <si>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</si>
  <si>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</si>
  <si>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</si>
  <si>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</si>
  <si>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</si>
  <si>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</si>
  <si>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</si>
  <si>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</si>
  <si>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</si>
  <si>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</si>
  <si>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</si>
  <si>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</si>
  <si>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</si>
  <si>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</si>
  <si>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</si>
  <si>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</si>
  <si>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</si>
  <si>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</si>
  <si>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</si>
  <si>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</si>
  <si>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</si>
  <si>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</si>
  <si>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</si>
  <si>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</si>
  <si>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</si>
  <si>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</si>
  <si>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</si>
  <si>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</si>
  <si>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</si>
  <si>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</si>
  <si>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</si>
  <si>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</si>
  <si>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</si>
  <si>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</si>
  <si>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</si>
  <si>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</si>
  <si>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</si>
  <si>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</si>
  <si>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</si>
  <si>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</si>
  <si>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</si>
  <si>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</si>
  <si>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</si>
  <si>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</si>
  <si>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</si>
  <si>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</si>
  <si>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</si>
  <si>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</si>
  <si>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</si>
  <si>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</si>
  <si>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</si>
  <si>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</si>
  <si>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</si>
  <si>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</si>
  <si>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</si>
  <si>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</si>
  <si>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</si>
  <si>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</si>
  <si>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</si>
  <si>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</si>
  <si>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</si>
  <si>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</si>
  <si>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</si>
  <si>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</si>
  <si>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</si>
  <si>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</si>
  <si>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</si>
  <si>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</si>
  <si>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</si>
  <si>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</si>
  <si>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</si>
  <si>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</si>
  <si>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</si>
  <si>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</si>
  <si>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</si>
  <si>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</si>
  <si>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</si>
  <si>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</si>
  <si>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</si>
  <si>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</si>
  <si>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</si>
  <si>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</si>
  <si>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</si>
  <si>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</si>
  <si>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</si>
  <si>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</si>
  <si>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</si>
  <si>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</si>
  <si>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</si>
  <si>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</si>
  <si>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</si>
  <si>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</si>
  <si>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</si>
  <si>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</si>
  <si>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</si>
  <si>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</si>
  <si>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</si>
  <si>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</si>
  <si>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</si>
  <si>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</si>
  <si>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</si>
  <si>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</si>
  <si>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</si>
  <si>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</si>
  <si>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</si>
  <si>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</si>
  <si>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</si>
  <si>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</si>
  <si>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</si>
  <si>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</si>
  <si>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</si>
  <si>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</si>
  <si>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</si>
  <si>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</si>
  <si>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</si>
  <si>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</si>
  <si>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</si>
  <si>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</si>
  <si>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</si>
  <si>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</si>
  <si>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</si>
  <si>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</si>
  <si>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</si>
  <si>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</si>
  <si>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</si>
  <si>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</si>
  <si>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</si>
  <si>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</si>
  <si>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</si>
  <si>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</si>
  <si>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</si>
  <si>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</si>
  <si>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</si>
  <si>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</si>
  <si>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</si>
  <si>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</si>
  <si>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</si>
  <si>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</si>
  <si>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</si>
  <si>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</si>
  <si>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</si>
  <si>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</si>
  <si>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</si>
  <si>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</si>
  <si>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</si>
  <si>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</si>
  <si>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</si>
  <si>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</si>
  <si>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</si>
  <si>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</si>
  <si>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</si>
  <si>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</si>
  <si>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</si>
  <si>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</si>
  <si>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</si>
  <si>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</si>
  <si>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</si>
  <si>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</si>
  <si>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</si>
  <si>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</si>
  <si>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</si>
  <si>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</si>
  <si>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</si>
  <si>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</si>
  <si>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</si>
  <si>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</si>
  <si>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</si>
  <si>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</si>
  <si>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</si>
  <si>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</si>
  <si>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</si>
  <si>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</si>
  <si>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</si>
  <si>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</si>
  <si>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</si>
  <si>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</si>
  <si>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</si>
  <si>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</si>
  <si>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</si>
  <si>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</si>
  <si>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</si>
  <si>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</si>
  <si>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</si>
  <si>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</si>
  <si>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</si>
  <si>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</si>
  <si>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</si>
  <si>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</si>
  <si>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</si>
  <si>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</si>
  <si>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</si>
  <si>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</si>
  <si>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</si>
  <si>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</si>
  <si>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</si>
  <si>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</si>
  <si>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</si>
  <si>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</si>
  <si>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</si>
  <si>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</si>
  <si>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</si>
  <si>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</si>
  <si>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</si>
  <si>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</si>
  <si>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</si>
  <si>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</si>
  <si>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</si>
  <si>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</si>
  <si>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</si>
  <si>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</si>
  <si>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</si>
  <si>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</si>
  <si>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</si>
  <si>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</si>
  <si>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</si>
  <si>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</si>
  <si>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</si>
  <si>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</si>
  <si>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</si>
  <si>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</si>
  <si>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</si>
  <si>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</si>
  <si>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</si>
  <si>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</si>
  <si>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</si>
  <si>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</si>
  <si>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</si>
  <si>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</si>
  <si>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</si>
  <si>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</si>
  <si>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</si>
  <si>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</si>
  <si>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</si>
  <si>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</si>
  <si>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</si>
  <si>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</si>
  <si>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</si>
  <si>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</si>
  <si>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</si>
  <si>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</si>
  <si>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</si>
  <si>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</si>
  <si>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</si>
  <si>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</si>
  <si>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</si>
  <si>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</si>
  <si>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</si>
  <si>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</si>
  <si>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</si>
  <si>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</si>
  <si>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</si>
  <si>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</si>
  <si>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</si>
  <si>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</si>
  <si>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</si>
  <si>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</si>
  <si>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</si>
  <si>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</si>
  <si>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</si>
  <si>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</si>
  <si>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</si>
  <si>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</si>
  <si>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</si>
  <si>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</si>
  <si>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</si>
  <si>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</si>
  <si>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</si>
  <si>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</si>
  <si>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</si>
  <si>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</si>
  <si>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</si>
  <si>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</si>
  <si>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</si>
  <si>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</si>
  <si>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</si>
  <si>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</si>
  <si>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</si>
  <si>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</si>
  <si>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</si>
  <si>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</si>
  <si>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</si>
  <si>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</si>
  <si>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</si>
  <si>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</si>
  <si>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</si>
  <si>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</si>
  <si>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</si>
  <si>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</si>
  <si>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</si>
  <si>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</si>
  <si>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</si>
  <si>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</si>
  <si>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</si>
  <si>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</si>
  <si>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</si>
  <si>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</si>
  <si>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</si>
  <si>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</si>
  <si>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</si>
  <si>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</si>
  <si>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</si>
  <si>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</si>
  <si>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</si>
  <si>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</si>
  <si>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</si>
  <si>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</si>
  <si>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</si>
  <si>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</si>
  <si>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</si>
  <si>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</si>
  <si>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</si>
  <si>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</si>
  <si>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</si>
  <si>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</si>
  <si>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</si>
  <si>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</si>
  <si>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</si>
  <si>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</si>
  <si>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</si>
  <si>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</si>
  <si>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</si>
  <si>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</si>
  <si>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</si>
  <si>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</si>
  <si>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</si>
  <si>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</si>
  <si>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</si>
  <si>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</si>
  <si>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</si>
  <si>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</si>
  <si>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</si>
  <si>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</si>
  <si>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</si>
  <si>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</si>
  <si>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</si>
  <si>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</si>
  <si>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</si>
  <si>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</si>
  <si>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</si>
  <si>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</si>
  <si>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</si>
  <si>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</si>
  <si>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</si>
  <si>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</si>
  <si>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</si>
  <si>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</si>
  <si>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</si>
  <si>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</si>
  <si>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</si>
  <si>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</si>
  <si>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</si>
  <si>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</si>
  <si>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</si>
  <si>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</si>
  <si>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</si>
  <si>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</si>
  <si>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</si>
  <si>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</si>
  <si>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</si>
  <si>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</si>
  <si>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</si>
  <si>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</si>
  <si>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</si>
  <si>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</si>
  <si>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</si>
  <si>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</si>
  <si>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</si>
  <si>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</si>
  <si>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</si>
  <si>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</si>
  <si>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</si>
  <si>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</si>
  <si>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</si>
  <si>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</si>
  <si>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</si>
  <si>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</si>
  <si>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</si>
  <si>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</si>
  <si>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</si>
  <si>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</si>
  <si>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</si>
  <si>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</si>
  <si>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</si>
  <si>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</si>
  <si>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</si>
  <si>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</si>
  <si>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</si>
  <si>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</si>
  <si>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</si>
  <si>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</si>
  <si>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</si>
  <si>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</si>
  <si>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</si>
  <si>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</si>
  <si>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</si>
  <si>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</si>
  <si>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</si>
  <si>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</si>
  <si>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</si>
  <si>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</si>
  <si>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</si>
  <si>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</si>
  <si>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</si>
  <si>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</si>
  <si>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</si>
  <si>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</si>
  <si>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</si>
  <si>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</si>
  <si>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</si>
  <si>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</si>
  <si>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</si>
  <si>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</si>
  <si>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</si>
  <si>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</si>
  <si>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</si>
  <si>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</si>
  <si>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</si>
  <si>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</si>
  <si>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</si>
  <si>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</si>
  <si>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</si>
  <si>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</si>
  <si>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</si>
  <si>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</si>
  <si>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</si>
  <si>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</si>
  <si>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</si>
  <si>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</si>
  <si>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</si>
  <si>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</si>
  <si>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</si>
  <si>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</si>
  <si>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</si>
  <si>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</si>
  <si>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</si>
  <si>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</si>
  <si>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</si>
  <si>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</si>
  <si>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</si>
  <si>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</si>
  <si>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</si>
  <si>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</si>
  <si>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</si>
  <si>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</si>
  <si>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</si>
  <si>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</si>
  <si>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</si>
  <si>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</si>
  <si>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</si>
  <si>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</si>
  <si>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</si>
  <si>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</si>
  <si>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</si>
  <si>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</si>
  <si>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</si>
  <si>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</si>
  <si>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</si>
  <si>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</si>
  <si>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</si>
  <si>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</si>
  <si>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</si>
  <si>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</si>
  <si>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</si>
  <si>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</si>
  <si>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</si>
  <si>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</si>
  <si>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</si>
  <si>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</si>
  <si>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</si>
  <si>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</si>
  <si>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</si>
  <si>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</si>
  <si>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</si>
  <si>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</si>
  <si>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</si>
  <si>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</si>
  <si>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</si>
  <si>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</si>
  <si>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</si>
  <si>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</si>
  <si>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</si>
  <si>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</si>
  <si>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</si>
  <si>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</si>
  <si>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</si>
  <si>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</si>
  <si>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</si>
  <si>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</si>
  <si>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</si>
  <si>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</si>
  <si>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</si>
  <si>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</si>
  <si>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</si>
  <si>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</si>
  <si>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</si>
  <si>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</si>
  <si>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</si>
  <si>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</si>
  <si>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</si>
  <si>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</si>
  <si>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</si>
  <si>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</si>
  <si>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</si>
  <si>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</si>
  <si>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</si>
  <si>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</si>
  <si>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</si>
  <si>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</si>
  <si>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</si>
  <si>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</si>
  <si>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</si>
  <si>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</si>
  <si>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</si>
  <si>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</si>
  <si>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</si>
  <si>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</si>
  <si>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</si>
  <si>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</si>
  <si>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</si>
  <si>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</si>
  <si>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</si>
  <si>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</si>
  <si>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</si>
  <si>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</si>
  <si>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</si>
  <si>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</si>
  <si>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</si>
  <si>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</si>
  <si>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</si>
  <si>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</si>
  <si>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</si>
  <si>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</si>
  <si>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</si>
  <si>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</si>
  <si>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</si>
  <si>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</si>
  <si>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</si>
  <si>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</si>
  <si>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</si>
  <si>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</si>
  <si>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</si>
  <si>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</si>
  <si>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</si>
  <si>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</si>
  <si>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</si>
  <si>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</si>
  <si>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</si>
  <si>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</si>
  <si>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</si>
  <si>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</si>
  <si>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</si>
  <si>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</si>
  <si>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</si>
  <si>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</si>
  <si>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</si>
  <si>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</si>
  <si>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</si>
  <si>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</si>
  <si>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</si>
  <si>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</si>
  <si>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</si>
  <si>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</si>
  <si>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</si>
  <si>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</si>
  <si>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</si>
  <si>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</si>
  <si>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</si>
  <si>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</si>
  <si>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</si>
  <si>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</si>
  <si>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</si>
  <si>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</si>
  <si>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</si>
  <si>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</si>
  <si>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</si>
  <si>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</si>
  <si>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</si>
  <si>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</si>
  <si>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</si>
  <si>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</si>
  <si>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</si>
  <si>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</si>
  <si>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</si>
  <si>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</si>
  <si>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</si>
  <si>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</si>
  <si>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</si>
  <si>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</si>
  <si>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</si>
  <si>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</si>
  <si>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</si>
  <si>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</si>
  <si>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</si>
  <si>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</si>
  <si>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</si>
  <si>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</si>
  <si>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</si>
  <si>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</si>
  <si>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</si>
  <si>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</si>
  <si>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</si>
  <si>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</si>
  <si>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</si>
  <si>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</si>
  <si>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</si>
  <si>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</si>
  <si>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</si>
  <si>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</si>
  <si>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</si>
  <si>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</si>
  <si>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</si>
  <si>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</si>
  <si>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</si>
  <si>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</si>
  <si>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</si>
  <si>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</si>
  <si>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</si>
  <si>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</si>
  <si>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</si>
  <si>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</si>
  <si>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</si>
  <si>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</si>
  <si>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</si>
  <si>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</si>
  <si>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</si>
  <si>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</si>
  <si>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</si>
  <si>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</si>
  <si>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</si>
  <si>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</si>
  <si>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</si>
  <si>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</si>
  <si>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</si>
  <si>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</si>
  <si>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</si>
  <si>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</si>
  <si>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</si>
  <si>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</si>
  <si>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</si>
  <si>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</si>
  <si>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</si>
  <si>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</si>
  <si>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</si>
  <si>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</si>
  <si>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</si>
  <si>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</si>
  <si>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</si>
  <si>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</si>
  <si>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</si>
  <si>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</si>
  <si>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</si>
  <si>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</si>
  <si>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</si>
  <si>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</si>
  <si>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</si>
  <si>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</si>
  <si>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</si>
  <si>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</si>
  <si>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</si>
  <si>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</si>
  <si>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</si>
  <si>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</si>
  <si>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</si>
  <si>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</si>
  <si>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</si>
  <si>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</si>
  <si>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</si>
  <si>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</si>
  <si>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</si>
  <si>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</si>
  <si>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</si>
  <si>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</si>
  <si>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</si>
  <si>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</si>
  <si>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</si>
  <si>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</si>
  <si>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</si>
  <si>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</si>
  <si>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</si>
  <si>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</si>
  <si>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</si>
  <si>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</si>
  <si>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</si>
  <si>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</si>
  <si>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</si>
  <si>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</si>
  <si>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</si>
  <si>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</si>
  <si>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</si>
  <si>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</si>
  <si>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</si>
  <si>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</si>
  <si>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</si>
  <si>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</si>
  <si>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</si>
  <si>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</si>
  <si>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</si>
  <si>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</si>
  <si>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</si>
  <si>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</si>
  <si>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</si>
  <si>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</si>
  <si>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</si>
  <si>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</si>
  <si>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</si>
  <si>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</si>
  <si>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</si>
  <si>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</si>
  <si>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</si>
  <si>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</si>
  <si>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</si>
  <si>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</si>
  <si>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</si>
  <si>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</si>
  <si>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</si>
  <si>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</si>
  <si>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</si>
  <si>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</si>
  <si>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</si>
  <si>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</si>
  <si>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</si>
  <si>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</si>
  <si>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</si>
  <si>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</si>
  <si>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</si>
  <si>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</si>
  <si>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</si>
  <si>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</si>
  <si>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</si>
  <si>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</si>
  <si>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</si>
  <si>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</si>
  <si>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</si>
  <si>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</si>
  <si>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</si>
  <si>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</si>
  <si>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</si>
  <si>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</si>
  <si>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</si>
  <si>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</si>
  <si>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</si>
  <si>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</si>
  <si>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</si>
  <si>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</si>
  <si>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</si>
  <si>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</si>
  <si>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</si>
  <si>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</si>
  <si>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</si>
  <si>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</si>
  <si>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</si>
  <si>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</si>
  <si>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</si>
  <si>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</si>
  <si>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</si>
  <si>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</si>
  <si>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</si>
  <si>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</si>
  <si>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</si>
  <si>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</si>
  <si>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</si>
  <si>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</si>
  <si>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</si>
  <si>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</si>
  <si>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</si>
  <si>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</si>
  <si>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</si>
  <si>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</si>
  <si>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</si>
  <si>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</si>
  <si>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</si>
  <si>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</si>
  <si>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</si>
  <si>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</si>
  <si>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</si>
  <si>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</si>
  <si>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</si>
  <si>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</si>
  <si>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</si>
  <si>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</si>
  <si>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</si>
  <si>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</si>
  <si>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</si>
  <si>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</si>
  <si>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</si>
  <si>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</si>
  <si>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</si>
  <si>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</si>
  <si>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</si>
  <si>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</si>
  <si>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</si>
  <si>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</si>
  <si>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</si>
  <si>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</si>
  <si>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</si>
  <si>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</si>
  <si>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</si>
  <si>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</si>
  <si>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</si>
  <si>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</si>
  <si>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</si>
  <si>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</si>
  <si>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</si>
  <si>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</si>
  <si>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</si>
  <si>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</si>
  <si>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</si>
  <si>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</si>
  <si>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</si>
  <si>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</si>
  <si>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</si>
  <si>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</si>
  <si>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</si>
  <si>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</si>
  <si>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</si>
  <si>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</si>
  <si>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</si>
  <si>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</si>
  <si>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</si>
  <si>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</si>
  <si>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</si>
  <si>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</si>
  <si>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</si>
  <si>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</si>
  <si>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</si>
  <si>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</si>
  <si>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</si>
  <si>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</si>
  <si>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</si>
  <si>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</si>
  <si>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</si>
  <si>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</si>
  <si>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</si>
  <si>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</si>
  <si>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</si>
  <si>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</si>
  <si>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</si>
  <si>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</si>
  <si>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</si>
  <si>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</si>
  <si>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</si>
  <si>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</si>
  <si>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</si>
  <si>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</si>
  <si>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</si>
  <si>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</si>
  <si>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</si>
  <si>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</si>
  <si>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</si>
  <si>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</si>
  <si>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</si>
  <si>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</si>
  <si>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</si>
  <si>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</si>
  <si>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</si>
  <si>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</si>
  <si>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</si>
  <si>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</si>
  <si>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</si>
  <si>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</si>
  <si>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</si>
  <si>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</si>
  <si>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</si>
  <si>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</si>
  <si>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</si>
  <si>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</si>
  <si>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</si>
  <si>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</si>
  <si>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</si>
  <si>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</si>
  <si>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</si>
  <si>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</si>
  <si>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</si>
  <si>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</si>
  <si>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</si>
  <si>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</si>
  <si>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</si>
  <si>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</si>
  <si>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</si>
  <si>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</si>
  <si>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</si>
  <si>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</si>
  <si>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</si>
  <si>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</si>
  <si>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</si>
  <si>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</si>
  <si>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</si>
  <si>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</si>
  <si>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</si>
  <si>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</si>
  <si>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</si>
  <si>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</si>
  <si>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</si>
  <si>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</si>
  <si>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</si>
  <si>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</si>
  <si>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</si>
  <si>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</si>
  <si>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</si>
  <si>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</si>
  <si>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</si>
  <si>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</si>
  <si>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</si>
  <si>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</si>
  <si>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</si>
  <si>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</si>
  <si>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</si>
  <si>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</si>
  <si>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</si>
  <si>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</si>
  <si>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</si>
  <si>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</si>
  <si>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</si>
  <si>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</si>
  <si>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</si>
  <si>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</si>
  <si>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</si>
  <si>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</si>
  <si>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</si>
  <si>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</si>
  <si>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</si>
  <si>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</si>
  <si>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</si>
  <si>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</si>
  <si>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</si>
  <si>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</si>
  <si>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</si>
  <si>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</si>
  <si>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</si>
  <si>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</si>
  <si>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</si>
  <si>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</si>
  <si>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</si>
  <si>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</si>
  <si>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</si>
  <si>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</si>
  <si>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</si>
  <si>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</si>
  <si>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</si>
  <si>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</si>
  <si>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</si>
  <si>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</si>
  <si>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</si>
  <si>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</si>
  <si>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</si>
  <si>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</si>
  <si>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</si>
  <si>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</si>
  <si>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</si>
  <si>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</si>
  <si>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</si>
  <si>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</si>
  <si>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</si>
  <si>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</si>
  <si>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</si>
  <si>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</si>
  <si>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</si>
  <si>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</si>
  <si>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</si>
  <si>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</si>
  <si>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</si>
  <si>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</si>
  <si>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</si>
  <si>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</si>
  <si>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</si>
  <si>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</si>
  <si>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</si>
  <si>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</si>
  <si>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</si>
  <si>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</si>
  <si>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</si>
  <si>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</si>
  <si>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</si>
  <si>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</si>
  <si>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</si>
  <si>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</si>
  <si>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</si>
  <si>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</si>
  <si>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</si>
  <si>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</si>
  <si>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</si>
  <si>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</si>
  <si>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</si>
  <si>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</si>
  <si>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</si>
  <si>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</si>
  <si>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</si>
  <si>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</si>
  <si>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</si>
  <si>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</si>
  <si>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</si>
  <si>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</si>
  <si>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</si>
  <si>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</si>
  <si>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</si>
  <si>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</si>
  <si>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</si>
  <si>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</si>
  <si>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</si>
  <si>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</si>
  <si>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</si>
  <si>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</si>
  <si>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</si>
  <si>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</si>
  <si>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</si>
  <si>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</si>
  <si>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</si>
  <si>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</si>
  <si>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</si>
  <si>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</si>
  <si>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</si>
  <si>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</si>
  <si>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</si>
  <si>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</si>
  <si>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</si>
  <si>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</si>
  <si>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</si>
  <si>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</si>
  <si>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</si>
  <si>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</si>
  <si>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</si>
  <si>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</si>
  <si>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</si>
  <si>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</si>
  <si>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</si>
  <si>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</si>
  <si>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</si>
  <si>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</si>
  <si>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</si>
  <si>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</si>
  <si>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</si>
  <si>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</si>
  <si>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</si>
  <si>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</si>
  <si>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</si>
  <si>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</si>
  <si>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</si>
  <si>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</si>
  <si>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</si>
  <si>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</si>
  <si>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</si>
  <si>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</si>
  <si>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</si>
  <si>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</si>
  <si>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</si>
  <si>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</si>
  <si>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</si>
  <si>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</si>
  <si>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</si>
  <si>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</si>
  <si>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</si>
  <si>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</si>
  <si>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</si>
  <si>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</si>
  <si>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</si>
  <si>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</si>
  <si>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</si>
  <si>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</si>
  <si>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</si>
  <si>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</si>
  <si>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</si>
  <si>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</si>
  <si>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</si>
  <si>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</si>
  <si>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</si>
  <si>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</si>
  <si>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</si>
  <si>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</si>
  <si>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</si>
  <si>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</si>
  <si>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</si>
  <si>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</si>
  <si>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</si>
  <si>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</si>
  <si>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</si>
  <si>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</si>
  <si>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</si>
  <si>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</si>
  <si>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</si>
  <si>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</si>
  <si>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</si>
  <si>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</si>
  <si>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</si>
  <si>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</si>
  <si>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</si>
  <si>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</si>
  <si>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</si>
  <si>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</si>
  <si>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</si>
  <si>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</si>
  <si>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</si>
  <si>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</si>
  <si>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</si>
  <si>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</si>
  <si>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</si>
  <si>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</si>
  <si>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</si>
  <si>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</si>
  <si>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</si>
  <si>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</si>
  <si>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</si>
  <si>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</si>
  <si>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</si>
  <si>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</si>
  <si>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</si>
  <si>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</si>
  <si>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</si>
  <si>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</si>
  <si>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</si>
  <si>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</si>
  <si>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</si>
  <si>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</si>
  <si>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</si>
  <si>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</si>
  <si>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</si>
  <si>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</si>
  <si>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</si>
  <si>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</si>
  <si>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</si>
  <si>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</si>
  <si>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</si>
  <si>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</si>
  <si>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</si>
  <si>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</si>
  <si>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</si>
  <si>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</si>
  <si>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</si>
  <si>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</si>
  <si>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</si>
  <si>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</si>
  <si>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</si>
  <si>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</si>
  <si>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</si>
  <si>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</si>
  <si>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</si>
  <si>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</si>
  <si>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</si>
  <si>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</si>
  <si>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</si>
  <si>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</si>
  <si>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</si>
  <si>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</si>
  <si>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</si>
  <si>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</si>
  <si>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</si>
  <si>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</si>
  <si>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</si>
  <si>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</si>
  <si>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</si>
  <si>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</si>
  <si>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</si>
  <si>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</si>
  <si>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</si>
  <si>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</si>
  <si>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</si>
  <si>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</si>
  <si>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</si>
  <si>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</si>
  <si>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</si>
  <si>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</si>
  <si>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</si>
  <si>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</si>
  <si>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</si>
  <si>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</si>
  <si>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</si>
  <si>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</si>
  <si>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</si>
  <si>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</si>
  <si>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</si>
  <si>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</si>
  <si>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</si>
  <si>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</si>
  <si>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</si>
  <si>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</si>
  <si>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</si>
  <si>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</si>
  <si>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</si>
  <si>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</si>
  <si>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</si>
  <si>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</si>
  <si>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</si>
  <si>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</si>
  <si>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</si>
  <si>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</si>
  <si>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</si>
  <si>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</si>
  <si>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</si>
  <si>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</si>
  <si>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</si>
  <si>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</si>
  <si>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</si>
  <si>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</si>
  <si>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</si>
  <si>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</si>
  <si>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</si>
  <si>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</si>
  <si>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</si>
  <si>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</si>
  <si>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</si>
  <si>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</si>
  <si>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</si>
  <si>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</si>
  <si>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</si>
  <si>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</si>
  <si>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</si>
  <si>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</si>
  <si>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</si>
  <si>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</si>
  <si>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</si>
  <si>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</si>
  <si>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</si>
  <si>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</si>
  <si>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</si>
  <si>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</si>
  <si>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</si>
  <si>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</si>
  <si>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</si>
  <si>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</si>
  <si>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</si>
  <si>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</si>
  <si>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</si>
  <si>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</si>
  <si>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</si>
  <si>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</si>
  <si>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</si>
  <si>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</si>
  <si>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</si>
  <si>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</si>
  <si>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</si>
  <si>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</si>
  <si>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</si>
  <si>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</si>
  <si>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</si>
  <si>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</si>
  <si>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</si>
  <si>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</si>
  <si>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</si>
  <si>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</si>
  <si>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</si>
  <si>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</si>
  <si>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</si>
  <si>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</si>
  <si>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</si>
  <si>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</si>
  <si>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</si>
  <si>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</si>
  <si>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</si>
  <si>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</si>
  <si>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</si>
  <si>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</si>
  <si>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</si>
  <si>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</si>
  <si>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</si>
  <si>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</si>
  <si>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</si>
  <si>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</si>
  <si>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</si>
  <si>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</si>
  <si>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</si>
  <si>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</si>
  <si>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</si>
  <si>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</si>
  <si>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</si>
  <si>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</si>
  <si>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</si>
  <si>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</si>
  <si>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</si>
  <si>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</si>
  <si>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</si>
  <si>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</si>
  <si>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</si>
  <si>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</si>
  <si>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</si>
  <si>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</si>
  <si>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</si>
  <si>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</si>
  <si>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</si>
  <si>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</si>
  <si>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</si>
  <si>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</si>
  <si>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</si>
  <si>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</si>
  <si>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</si>
  <si>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</si>
  <si>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</si>
  <si>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</si>
  <si>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</si>
  <si>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</si>
  <si>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</si>
  <si>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</si>
  <si>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</si>
  <si>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</si>
  <si>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</si>
  <si>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</si>
  <si>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</si>
  <si>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</si>
  <si>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</si>
  <si>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</si>
  <si>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</si>
  <si>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</si>
  <si>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</si>
  <si>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</si>
  <si>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</si>
  <si>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</si>
  <si>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</si>
  <si>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</si>
  <si>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</si>
  <si>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</si>
  <si>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</si>
  <si>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</si>
  <si>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</si>
  <si>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</si>
  <si>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</si>
  <si>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</si>
  <si>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</si>
  <si>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</si>
  <si>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</si>
  <si>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</si>
  <si>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</si>
  <si>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</si>
  <si>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</si>
  <si>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</si>
  <si>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</si>
  <si>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</si>
  <si>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</si>
  <si>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</si>
  <si>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</si>
  <si>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</si>
  <si>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</si>
  <si>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</si>
  <si>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</si>
  <si>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</si>
  <si>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</si>
  <si>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</si>
  <si>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</si>
  <si>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</si>
  <si>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</si>
  <si>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</si>
  <si>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</si>
  <si>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</si>
  <si>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</si>
  <si>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</si>
  <si>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</si>
  <si>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</si>
  <si>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</si>
  <si>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</si>
  <si>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</si>
  <si>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</si>
  <si>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</si>
  <si>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</si>
  <si>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</si>
  <si>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</si>
  <si>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</si>
  <si>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</si>
  <si>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</si>
  <si>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</si>
  <si>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</si>
  <si>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</si>
  <si>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</si>
  <si>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</si>
  <si>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</si>
  <si>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</si>
  <si>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</si>
  <si>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</si>
  <si>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</si>
  <si>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</si>
  <si>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</si>
  <si>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</si>
  <si>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</si>
  <si>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</si>
  <si>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</si>
  <si>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</si>
  <si>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</si>
  <si>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</si>
  <si>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</si>
  <si>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</si>
  <si>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</si>
  <si>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</si>
  <si>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</si>
  <si>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</si>
  <si>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</si>
  <si>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</si>
  <si>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</si>
  <si>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</si>
  <si>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</si>
  <si>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</si>
  <si>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</si>
  <si>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</si>
  <si>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</si>
  <si>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</si>
  <si>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</si>
  <si>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</si>
  <si>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</si>
  <si>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</si>
  <si>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</si>
  <si>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</si>
  <si>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</si>
  <si>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</si>
  <si>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</si>
  <si>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</si>
  <si>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</si>
  <si>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</si>
  <si>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</si>
  <si>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</si>
  <si>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</si>
  <si>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</si>
  <si>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</si>
  <si>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</si>
  <si>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</si>
  <si>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</si>
  <si>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</si>
  <si>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</si>
  <si>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</si>
  <si>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</si>
  <si>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</si>
  <si>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</si>
  <si>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</si>
  <si>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</si>
  <si>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</si>
  <si>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</si>
  <si>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</si>
  <si>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</si>
  <si>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</si>
  <si>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</si>
  <si>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</si>
  <si>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</si>
  <si>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</si>
  <si>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</si>
  <si>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</si>
  <si>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</si>
  <si>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</si>
  <si>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</si>
  <si>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</si>
  <si>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</si>
  <si>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</si>
  <si>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</si>
  <si>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</si>
  <si>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</si>
  <si>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</si>
  <si>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</si>
  <si>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</si>
  <si>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</si>
  <si>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</si>
  <si>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</si>
  <si>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</si>
  <si>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</si>
  <si>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</si>
  <si>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</si>
  <si>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</si>
  <si>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</si>
  <si>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</si>
  <si>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</si>
  <si>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</si>
  <si>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</si>
  <si>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</si>
  <si>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</si>
  <si>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</si>
  <si>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</si>
  <si>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</si>
  <si>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</si>
  <si>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</si>
  <si>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</si>
  <si>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</si>
  <si>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</si>
  <si>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</si>
  <si>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</si>
  <si>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</si>
  <si>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</si>
  <si>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</si>
  <si>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</si>
  <si>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</si>
  <si>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</si>
  <si>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</si>
  <si>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</si>
  <si>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</si>
  <si>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</si>
  <si>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</si>
  <si>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</si>
  <si>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</si>
  <si>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</si>
  <si>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</si>
  <si>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</si>
  <si>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</si>
  <si>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</si>
  <si>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</si>
  <si>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</si>
  <si>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</si>
  <si>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</si>
  <si>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</si>
  <si>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</si>
  <si>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</si>
  <si>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</si>
  <si>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</si>
  <si>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</si>
  <si>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</si>
  <si>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</si>
  <si>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</si>
  <si>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</si>
  <si>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</si>
  <si>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</si>
  <si>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</si>
  <si>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</si>
  <si>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</si>
  <si>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</si>
  <si>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</si>
  <si>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</si>
  <si>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</si>
  <si>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</si>
  <si>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</si>
  <si>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</si>
  <si>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</si>
  <si>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</si>
  <si>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</si>
  <si>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</si>
  <si>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</si>
  <si>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</si>
  <si>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</si>
  <si>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</si>
  <si>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</si>
  <si>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</si>
  <si>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</si>
  <si>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</si>
  <si>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</si>
  <si>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</si>
  <si>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</si>
  <si>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</si>
  <si>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</si>
  <si>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</si>
  <si>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</si>
  <si>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</si>
  <si>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</si>
  <si>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</si>
  <si>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</si>
  <si>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</si>
  <si>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</si>
  <si>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</si>
  <si>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</si>
  <si>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</si>
  <si>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</si>
  <si>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</si>
  <si>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</si>
  <si>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</si>
  <si>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</si>
  <si>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</si>
  <si>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</si>
  <si>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</si>
  <si>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</si>
  <si>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</si>
  <si>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</si>
  <si>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</si>
  <si>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</si>
  <si>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</si>
  <si>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</si>
  <si>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</si>
  <si>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</si>
  <si>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</si>
  <si>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</si>
  <si>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</si>
  <si>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</si>
  <si>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</si>
  <si>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</si>
  <si>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</si>
  <si>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</si>
  <si>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</si>
  <si>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</si>
  <si>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</si>
  <si>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</si>
  <si>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</si>
  <si>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</si>
  <si>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</si>
  <si>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</si>
  <si>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</si>
  <si>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</si>
  <si>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</si>
  <si>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</si>
  <si>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</si>
  <si>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</si>
  <si>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</si>
  <si>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</si>
  <si>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</si>
  <si>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</si>
  <si>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</si>
  <si>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</si>
  <si>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</si>
  <si>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</si>
  <si>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</si>
  <si>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</si>
  <si>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</si>
  <si>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</si>
  <si>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</si>
  <si>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</si>
  <si>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</si>
  <si>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</si>
  <si>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</si>
  <si>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</si>
  <si>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</si>
  <si>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</si>
  <si>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</si>
  <si>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</si>
  <si>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</si>
  <si>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</si>
  <si>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</si>
  <si>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</si>
  <si>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</si>
  <si>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</si>
  <si>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</si>
  <si>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</si>
  <si>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</si>
  <si>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</si>
  <si>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</si>
  <si>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</si>
  <si>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</si>
  <si>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</si>
  <si>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</si>
  <si>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</si>
  <si>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</si>
  <si>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</si>
  <si>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</si>
  <si>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</si>
  <si>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</si>
  <si>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</si>
  <si>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</si>
  <si>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</si>
  <si>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</si>
  <si>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</si>
  <si>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</si>
  <si>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</si>
  <si>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</si>
  <si>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</si>
  <si>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</si>
  <si>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</si>
  <si>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</si>
  <si>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</si>
  <si>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</si>
  <si>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</si>
  <si>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</si>
  <si>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</si>
  <si>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</si>
  <si>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</si>
  <si>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</si>
  <si>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</si>
  <si>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</si>
  <si>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</si>
  <si>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</si>
  <si>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</si>
  <si>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</si>
  <si>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</si>
  <si>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</si>
  <si>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</si>
  <si>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</si>
  <si>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</si>
  <si>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</si>
  <si>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</si>
  <si>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</si>
  <si>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</si>
  <si>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</si>
  <si>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</si>
  <si>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</si>
  <si>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</si>
  <si>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</si>
  <si>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</si>
  <si>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</si>
  <si>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</si>
  <si>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</si>
  <si>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</si>
  <si>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</si>
  <si>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</si>
  <si>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</si>
  <si>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</si>
  <si>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</si>
  <si>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</si>
  <si>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</si>
  <si>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</si>
  <si>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</si>
  <si>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</si>
  <si>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</si>
  <si>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</si>
  <si>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</si>
  <si>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</si>
  <si>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</si>
  <si>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</si>
  <si>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</si>
  <si>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</si>
  <si>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</si>
  <si>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</si>
  <si>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</si>
  <si>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</si>
  <si>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</si>
  <si>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</si>
  <si>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</si>
  <si>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</si>
  <si>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</si>
  <si>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</si>
  <si>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</si>
  <si>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</si>
  <si>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</si>
  <si>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</si>
  <si>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</si>
  <si>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</si>
  <si>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</si>
  <si>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</si>
  <si>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</si>
  <si>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</si>
  <si>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</si>
  <si>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</si>
  <si>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</si>
  <si>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</si>
  <si>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</si>
  <si>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</si>
  <si>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</si>
  <si>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</si>
  <si>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</si>
  <si>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</si>
  <si>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</si>
  <si>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</si>
  <si>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</si>
  <si>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</si>
  <si>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</si>
  <si>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</si>
  <si>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</si>
  <si>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</si>
  <si>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</si>
  <si>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</si>
  <si>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</si>
  <si>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</si>
  <si>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</si>
  <si>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</si>
  <si>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</si>
  <si>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</si>
  <si>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</si>
  <si>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</si>
  <si>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</si>
  <si>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</si>
  <si>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</si>
  <si>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</si>
  <si>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</si>
  <si>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</si>
  <si>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</si>
  <si>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</si>
  <si>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</si>
  <si>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</si>
  <si>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</si>
  <si>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</si>
  <si>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</si>
  <si>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</si>
  <si>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</si>
  <si>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</si>
  <si>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</si>
  <si>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</si>
  <si>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</si>
  <si>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</si>
  <si>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</si>
  <si>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</si>
  <si>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</si>
  <si>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</si>
  <si>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</si>
  <si>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</si>
  <si>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</si>
  <si>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</si>
  <si>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</si>
  <si>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</si>
  <si>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</si>
  <si>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</si>
  <si>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</si>
  <si>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</si>
  <si>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</si>
  <si>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</si>
  <si>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</si>
  <si>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</si>
  <si>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</si>
  <si>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</si>
  <si>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</si>
  <si>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</si>
  <si>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</si>
  <si>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</si>
  <si>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</si>
  <si>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</si>
  <si>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</si>
  <si>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</si>
  <si>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</si>
  <si>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</si>
  <si>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</si>
  <si>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</si>
  <si>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</si>
  <si>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</si>
  <si>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</si>
  <si>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</si>
  <si>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</si>
  <si>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</si>
  <si>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</si>
  <si>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</si>
  <si>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</si>
  <si>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</si>
  <si>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</si>
  <si>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</si>
  <si>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</si>
  <si>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</si>
  <si>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</si>
  <si>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</si>
  <si>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</si>
  <si>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</si>
  <si>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</si>
  <si>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</si>
  <si>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</si>
  <si>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</si>
  <si>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</si>
  <si>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</si>
  <si>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</si>
  <si>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</si>
  <si>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</si>
  <si>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</si>
  <si>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</si>
  <si>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</si>
  <si>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</si>
  <si>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</si>
  <si>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</si>
  <si>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</si>
  <si>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</si>
  <si>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</si>
  <si>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</si>
  <si>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</si>
  <si>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</si>
  <si>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</si>
  <si>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</si>
  <si>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</si>
  <si>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</si>
  <si>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</si>
  <si>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</si>
  <si>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</si>
  <si>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</si>
  <si>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</si>
  <si>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</si>
  <si>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</si>
  <si>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</si>
  <si>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</si>
  <si>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</si>
  <si>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</si>
  <si>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</si>
  <si>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</si>
  <si>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</si>
  <si>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</si>
  <si>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</si>
  <si>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</si>
  <si>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</si>
  <si>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</si>
  <si>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</si>
  <si>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</si>
  <si>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</si>
  <si>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</si>
  <si>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</si>
  <si>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</si>
  <si>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</si>
  <si>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</si>
  <si>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</si>
  <si>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</si>
  <si>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</si>
  <si>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</si>
  <si>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</si>
  <si>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</si>
  <si>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</si>
  <si>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</si>
  <si>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</si>
  <si>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</si>
  <si>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</si>
  <si>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</si>
  <si>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</si>
  <si>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</si>
  <si>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</si>
  <si>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</si>
  <si>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</si>
  <si>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</si>
  <si>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</si>
  <si>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</si>
  <si>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</si>
  <si>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</si>
  <si>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</si>
  <si>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</si>
  <si>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</si>
  <si>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</si>
  <si>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</si>
  <si>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</si>
  <si>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</si>
  <si>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</si>
  <si>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</si>
  <si>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</si>
  <si>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</si>
  <si>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</si>
  <si>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</si>
  <si>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</si>
  <si>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</si>
  <si>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</si>
  <si>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</si>
  <si>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</si>
  <si>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</si>
  <si>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</si>
  <si>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</si>
  <si>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</si>
  <si>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</si>
  <si>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</si>
  <si>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</si>
  <si>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</si>
  <si>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</si>
  <si>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</si>
  <si>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</si>
  <si>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</si>
  <si>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</si>
  <si>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</si>
  <si>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</si>
  <si>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</si>
  <si>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</si>
  <si>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</si>
  <si>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</si>
  <si>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</si>
  <si>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</si>
  <si>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</si>
  <si>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</si>
  <si>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</si>
  <si>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</si>
  <si>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</si>
  <si>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</si>
  <si>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</si>
  <si>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</si>
  <si>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</si>
  <si>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</si>
  <si>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</si>
  <si>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</si>
  <si>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</si>
  <si>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</si>
  <si>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</si>
  <si>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</si>
  <si>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</si>
  <si>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</si>
  <si>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</si>
  <si>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</si>
  <si>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</si>
  <si>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</si>
  <si>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</si>
  <si>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</si>
  <si>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</si>
  <si>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</si>
  <si>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</si>
  <si>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</si>
  <si>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</si>
  <si>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</si>
  <si>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</si>
  <si>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</si>
  <si>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</si>
  <si>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</si>
  <si>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</si>
  <si>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</si>
  <si>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</si>
  <si>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</si>
  <si>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</si>
  <si>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</si>
  <si>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</si>
  <si>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</si>
  <si>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</si>
  <si>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</si>
  <si>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</si>
  <si>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</si>
  <si>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</si>
  <si>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</si>
  <si>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</si>
  <si>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</si>
  <si>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</si>
  <si>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</si>
  <si>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</si>
  <si>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</si>
  <si>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</si>
  <si>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</si>
  <si>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</si>
  <si>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</si>
  <si>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</si>
  <si>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</si>
  <si>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</si>
  <si>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</si>
  <si>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</si>
  <si>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</si>
  <si>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</si>
  <si>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</si>
  <si>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</si>
  <si>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</si>
  <si>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</si>
  <si>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</si>
  <si>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</si>
  <si>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</si>
  <si>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</si>
  <si>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</si>
  <si>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</si>
  <si>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</si>
  <si>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</si>
  <si>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</si>
  <si>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</si>
  <si>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</si>
  <si>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</si>
  <si>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</si>
  <si>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</si>
  <si>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</si>
  <si>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</si>
  <si>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</si>
  <si>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</si>
  <si>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</si>
  <si>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</si>
  <si>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</si>
  <si>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</si>
  <si>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</si>
  <si>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</si>
  <si>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</si>
  <si>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</si>
  <si>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</si>
  <si>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</si>
  <si>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</si>
  <si>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</si>
  <si>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</si>
  <si>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</si>
  <si>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</si>
  <si>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</si>
  <si>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</si>
  <si>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</si>
  <si>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</si>
  <si>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</si>
  <si>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</si>
  <si>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</si>
  <si>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</si>
  <si>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</si>
  <si>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</si>
  <si>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</si>
  <si>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</si>
  <si>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</si>
  <si>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</si>
  <si>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</si>
  <si>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</si>
  <si>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</si>
  <si>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</si>
  <si>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</si>
  <si>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</si>
  <si>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</si>
  <si>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</si>
  <si>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</si>
  <si>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</si>
  <si>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</si>
  <si>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</si>
  <si>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</si>
  <si>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</si>
  <si>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</si>
  <si>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</si>
  <si>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</si>
  <si>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</si>
  <si>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</si>
  <si>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</si>
  <si>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</si>
  <si>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</si>
  <si>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</si>
  <si>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</si>
  <si>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</si>
  <si>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</si>
  <si>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</si>
  <si>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</si>
  <si>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</si>
  <si>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</si>
  <si>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</si>
  <si>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</si>
  <si>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</si>
  <si>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</si>
  <si>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</si>
  <si>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</si>
  <si>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</si>
  <si>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</si>
  <si>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</si>
  <si>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</si>
  <si>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</si>
  <si>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</si>
  <si>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</si>
  <si>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</si>
  <si>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</si>
  <si>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</si>
  <si>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</si>
  <si>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</si>
  <si>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</si>
  <si>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</si>
  <si>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</si>
  <si>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</si>
  <si>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</si>
  <si>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</si>
  <si>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</si>
  <si>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</si>
  <si>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</si>
  <si>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</si>
  <si>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</si>
  <si>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</si>
  <si>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</si>
  <si>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</si>
  <si>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</si>
  <si>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</si>
  <si>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</si>
  <si>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</si>
  <si>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</si>
  <si>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</si>
  <si>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</si>
  <si>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</si>
  <si>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</si>
  <si>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</si>
  <si>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</si>
  <si>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</si>
  <si>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</si>
  <si>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</si>
  <si>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</si>
  <si>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</si>
  <si>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</si>
  <si>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</si>
  <si>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</si>
  <si>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</si>
  <si>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</si>
  <si>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</si>
  <si>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</si>
  <si>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</si>
  <si>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</si>
  <si>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</si>
  <si>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</si>
  <si>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</si>
  <si>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</si>
  <si>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</si>
  <si>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</si>
  <si>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</si>
  <si>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</si>
  <si>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</si>
  <si>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</si>
  <si>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</si>
  <si>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</si>
  <si>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</si>
  <si>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</si>
  <si>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</si>
  <si>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</si>
  <si>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</si>
  <si>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</si>
  <si>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</si>
  <si>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</si>
  <si>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</si>
  <si>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</si>
  <si>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</si>
  <si>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</si>
  <si>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</si>
  <si>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</si>
  <si>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</si>
  <si>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</si>
  <si>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</si>
  <si>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</si>
  <si>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</si>
  <si>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</si>
  <si>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</si>
  <si>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</si>
  <si>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</si>
  <si>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</si>
  <si>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</si>
  <si>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</si>
  <si>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</si>
  <si>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</si>
  <si>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</si>
  <si>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</si>
  <si>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</si>
  <si>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</si>
  <si>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</si>
  <si>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</si>
  <si>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</si>
  <si>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</si>
  <si>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</si>
  <si>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</si>
  <si>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</si>
  <si>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</si>
  <si>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</si>
  <si>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</si>
  <si>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</si>
  <si>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</si>
  <si>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</si>
  <si>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</si>
  <si>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</si>
  <si>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</si>
  <si>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</si>
  <si>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</si>
  <si>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</si>
  <si>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</si>
  <si>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</si>
  <si>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</si>
  <si>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</si>
  <si>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</si>
  <si>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</si>
  <si>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</si>
  <si>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</si>
  <si>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</si>
  <si>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</si>
  <si>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</si>
  <si>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</si>
  <si>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</si>
  <si>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</si>
  <si>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</si>
  <si>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</si>
  <si>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</si>
  <si>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</si>
  <si>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</si>
  <si>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</si>
  <si>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</si>
  <si>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</si>
  <si>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</si>
  <si>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</si>
  <si>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</si>
  <si>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</si>
  <si>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</si>
  <si>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</si>
  <si>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</si>
  <si>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</si>
  <si>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</si>
  <si>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</si>
  <si>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</si>
  <si>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</si>
  <si>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</si>
  <si>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</si>
  <si>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</si>
  <si>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</si>
  <si>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</si>
  <si>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</si>
  <si>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</si>
  <si>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</si>
  <si>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</si>
  <si>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</si>
  <si>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</si>
  <si>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</si>
  <si>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</si>
  <si>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</si>
  <si>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</si>
  <si>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</si>
  <si>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</si>
  <si>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</si>
  <si>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</si>
  <si>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</si>
  <si>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</si>
  <si>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</si>
  <si>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</si>
  <si>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</si>
  <si>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</si>
  <si>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</si>
  <si>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</si>
  <si>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</si>
  <si>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</si>
  <si>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</si>
  <si>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</si>
  <si>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</si>
  <si>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</si>
  <si>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</si>
  <si>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</si>
  <si>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</si>
  <si>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</si>
  <si>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</si>
  <si>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</si>
  <si>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</si>
  <si>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</si>
  <si>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</si>
  <si>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</si>
  <si>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</si>
  <si>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</si>
  <si>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</si>
  <si>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</si>
  <si>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</si>
  <si>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</si>
  <si>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</si>
  <si>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</si>
  <si>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</si>
  <si>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</si>
  <si>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</si>
  <si>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</si>
  <si>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</si>
  <si>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</si>
  <si>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</si>
  <si>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</si>
  <si>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</si>
  <si>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</si>
  <si>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</si>
  <si>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</si>
  <si>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</si>
  <si>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</si>
  <si>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</si>
  <si>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</si>
  <si>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</si>
  <si>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</si>
  <si>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</si>
  <si>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</si>
  <si>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</si>
  <si>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</si>
  <si>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</si>
  <si>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</si>
  <si>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</si>
  <si>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</si>
  <si>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</si>
  <si>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</si>
  <si>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</si>
  <si>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</si>
  <si>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</si>
  <si>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</si>
  <si>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</si>
  <si>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</si>
  <si>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</si>
  <si>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</si>
  <si>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</si>
  <si>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</si>
  <si>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</si>
  <si>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</si>
  <si>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</si>
  <si>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</si>
  <si>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</si>
  <si>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</si>
  <si>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</si>
  <si>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</si>
  <si>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</si>
  <si>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</si>
  <si>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</si>
  <si>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</si>
  <si>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</si>
  <si>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</si>
  <si>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</si>
  <si>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</si>
  <si>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</si>
  <si>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</si>
  <si>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</si>
  <si>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</si>
  <si>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</si>
  <si>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</si>
  <si>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</si>
  <si>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</si>
  <si>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</si>
  <si>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</si>
  <si>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</si>
  <si>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</si>
  <si>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</si>
  <si>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</si>
  <si>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</si>
  <si>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</si>
  <si>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</si>
  <si>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</si>
  <si>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</si>
  <si>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</si>
  <si>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</si>
  <si>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</si>
  <si>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</si>
  <si>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</si>
  <si>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</si>
  <si>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</si>
  <si>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</si>
  <si>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</si>
  <si>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</si>
  <si>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</si>
  <si>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</si>
  <si>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</si>
  <si>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</si>
  <si>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</si>
  <si>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</si>
  <si>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</si>
  <si>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</si>
  <si>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</si>
  <si>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</si>
  <si>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</si>
  <si>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</si>
  <si>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</si>
  <si>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</si>
  <si>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</si>
  <si>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</si>
  <si>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</si>
  <si>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</si>
  <si>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</si>
  <si>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</si>
  <si>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</si>
  <si>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</si>
  <si>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</si>
  <si>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</si>
  <si>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</si>
  <si>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</si>
  <si>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</si>
  <si>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</si>
  <si>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</si>
  <si>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</si>
  <si>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</si>
  <si>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</si>
  <si>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</si>
  <si>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</si>
  <si>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</si>
  <si>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</si>
  <si>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</si>
  <si>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</si>
  <si>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</si>
  <si>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</si>
  <si>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</si>
  <si>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</si>
  <si>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</si>
  <si>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</si>
  <si>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</si>
  <si>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</si>
  <si>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</si>
  <si>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</si>
  <si>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</si>
  <si>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</si>
  <si>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</si>
  <si>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</si>
  <si>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</si>
  <si>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</si>
  <si>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</si>
  <si>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</si>
  <si>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</si>
  <si>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</si>
  <si>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</si>
  <si>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</si>
  <si>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</si>
  <si>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</si>
  <si>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</si>
  <si>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</si>
  <si>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</si>
  <si>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</si>
  <si>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</si>
  <si>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</si>
  <si>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</si>
  <si>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</si>
  <si>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</si>
  <si>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</si>
  <si>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</si>
  <si>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</si>
  <si>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</si>
  <si>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</si>
  <si>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</si>
  <si>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</si>
  <si>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</si>
  <si>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</si>
  <si>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</si>
  <si>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</si>
  <si>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</si>
  <si>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</si>
  <si>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</si>
  <si>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</si>
  <si>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</si>
  <si>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</si>
  <si>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</si>
  <si>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</si>
  <si>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</si>
  <si>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</si>
  <si>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</si>
  <si>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</si>
  <si>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</si>
  <si>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</si>
  <si>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</si>
  <si>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</si>
  <si>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</si>
  <si>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</si>
  <si>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</si>
  <si>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</si>
  <si>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</si>
  <si>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</si>
  <si>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</si>
  <si>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</si>
  <si>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</si>
  <si>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</si>
  <si>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</si>
  <si>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</si>
  <si>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</si>
  <si>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</si>
  <si>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</si>
  <si>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</si>
  <si>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</si>
  <si>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</si>
  <si>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</si>
  <si>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</si>
  <si>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</si>
  <si>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</si>
  <si>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</si>
  <si>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</si>
  <si>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</si>
  <si>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</si>
  <si>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</si>
  <si>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</si>
  <si>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</si>
  <si>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</si>
  <si>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</si>
  <si>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</si>
  <si>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</si>
  <si>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</si>
  <si>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</si>
  <si>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</si>
  <si>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</si>
  <si>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</si>
  <si>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</si>
  <si>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</si>
  <si>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</si>
  <si>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</si>
  <si>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</si>
  <si>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</si>
  <si>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</si>
  <si>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</si>
  <si>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</si>
  <si>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</si>
  <si>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</si>
  <si>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</si>
  <si>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</si>
  <si>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</si>
  <si>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</si>
  <si>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</si>
  <si>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</si>
  <si>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</si>
  <si>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</si>
  <si>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</si>
  <si>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</si>
  <si>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</si>
  <si>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</si>
  <si>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</si>
  <si>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</si>
  <si>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</si>
  <si>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</si>
  <si>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</si>
  <si>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</si>
  <si>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</si>
  <si>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</si>
  <si>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</si>
  <si>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</si>
  <si>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</si>
  <si>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</si>
  <si>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</si>
  <si>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</si>
  <si>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</si>
  <si>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</si>
  <si>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</si>
  <si>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</si>
  <si>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</si>
  <si>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</si>
  <si>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</si>
  <si>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</si>
  <si>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</si>
  <si>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</si>
  <si>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</si>
  <si>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</si>
  <si>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</si>
  <si>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</si>
  <si>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</si>
  <si>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</si>
  <si>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</si>
  <si>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</si>
  <si>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</si>
  <si>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</si>
  <si>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</si>
  <si>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</si>
  <si>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</si>
  <si>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</si>
  <si>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</si>
  <si>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</si>
  <si>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</si>
  <si>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</si>
  <si>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</si>
  <si>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</si>
  <si>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</si>
  <si>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</si>
  <si>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</si>
  <si>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</si>
  <si>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</si>
  <si>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</si>
  <si>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</si>
  <si>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</si>
  <si>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</si>
  <si>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</si>
  <si>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</si>
  <si>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</si>
  <si>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</si>
  <si>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</si>
  <si>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</si>
  <si>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</si>
  <si>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</si>
  <si>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</si>
  <si>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</si>
  <si>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</si>
  <si>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</si>
  <si>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</si>
  <si>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</si>
  <si>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</si>
  <si>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</si>
  <si>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</si>
  <si>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</si>
  <si>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</si>
  <si>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</si>
  <si>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</si>
  <si>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</si>
  <si>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</si>
  <si>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</si>
  <si>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</si>
  <si>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</si>
  <si>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</si>
  <si>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</si>
  <si>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</si>
  <si>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</si>
  <si>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</si>
  <si>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</si>
  <si>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</si>
  <si>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</si>
  <si>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</si>
  <si>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</si>
  <si>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</si>
  <si>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</si>
  <si>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</si>
  <si>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</si>
  <si>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</si>
  <si>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</si>
  <si>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</si>
  <si>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</si>
  <si>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</si>
  <si>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</si>
  <si>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</si>
  <si>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</si>
  <si>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</si>
  <si>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</si>
  <si>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</si>
  <si>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</si>
  <si>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</si>
  <si>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</si>
  <si>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</si>
  <si>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</si>
  <si>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</si>
  <si>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</si>
  <si>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</si>
  <si>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</si>
  <si>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</si>
  <si>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</si>
  <si>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</si>
  <si>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</si>
  <si>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</si>
  <si>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</si>
  <si>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</si>
  <si>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</si>
  <si>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</si>
  <si>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</si>
  <si>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</si>
  <si>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</si>
  <si>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</si>
  <si>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</si>
  <si>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</si>
  <si>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</si>
  <si>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</si>
  <si>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</si>
  <si>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</si>
  <si>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</si>
  <si>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</si>
  <si>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</si>
  <si>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</si>
  <si>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</si>
  <si>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</si>
  <si>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</si>
  <si>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</si>
  <si>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</si>
  <si>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</si>
  <si>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</si>
  <si>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</si>
  <si>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</si>
  <si>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</si>
  <si>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</si>
  <si>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</si>
  <si>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</si>
  <si>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</si>
  <si>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</si>
  <si>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</si>
  <si>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</si>
  <si>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</si>
  <si>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</si>
  <si>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</si>
  <si>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</si>
  <si>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</si>
  <si>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</si>
  <si>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</si>
  <si>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</si>
  <si>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</si>
  <si>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</si>
  <si>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</si>
  <si>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</si>
  <si>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</si>
  <si>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</si>
  <si>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</si>
  <si>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</si>
  <si>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</si>
  <si>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</si>
  <si>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</si>
  <si>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</si>
  <si>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</si>
  <si>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</si>
  <si>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</si>
  <si>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</si>
  <si>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</si>
  <si>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</si>
  <si>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</si>
  <si>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</si>
  <si>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</si>
  <si>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</si>
  <si>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</si>
  <si>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</si>
  <si>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</si>
  <si>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</si>
  <si>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</si>
  <si>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</si>
  <si>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</si>
  <si>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</si>
  <si>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</si>
  <si>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</si>
  <si>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</si>
  <si>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</si>
  <si>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</si>
  <si>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</si>
  <si>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</si>
  <si>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</si>
  <si>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</si>
  <si>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</si>
  <si>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</si>
  <si>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</si>
  <si>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</si>
  <si>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</si>
  <si>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</si>
  <si>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</si>
  <si>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</si>
  <si>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</si>
  <si>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</si>
  <si>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</si>
  <si>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</si>
  <si>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</si>
  <si>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</si>
  <si>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</si>
  <si>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</si>
  <si>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</si>
  <si>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</si>
  <si>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</si>
  <si>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</si>
  <si>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</si>
  <si>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</si>
  <si>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</si>
  <si>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</si>
  <si>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</si>
  <si>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</si>
  <si>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</si>
  <si>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</si>
  <si>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</si>
  <si>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</si>
  <si>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</si>
  <si>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</si>
  <si>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</si>
  <si>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</si>
  <si>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</si>
  <si>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</si>
  <si>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</si>
  <si>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</si>
  <si>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</si>
  <si>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</si>
  <si>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</si>
  <si>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</si>
  <si>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</si>
  <si>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</si>
  <si>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</si>
  <si>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</si>
  <si>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</si>
  <si>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</si>
  <si>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</si>
  <si>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</si>
  <si>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</si>
  <si>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</si>
  <si>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</si>
  <si>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</si>
  <si>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</si>
  <si>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</si>
  <si>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</si>
  <si>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</si>
  <si>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</si>
  <si>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</si>
  <si>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</si>
  <si>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</si>
  <si>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</si>
  <si>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</si>
  <si>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</si>
  <si>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</si>
  <si>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</si>
  <si>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</si>
  <si>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</si>
  <si>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</si>
  <si>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</si>
  <si>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</si>
  <si>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</si>
  <si>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</si>
  <si>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</si>
  <si>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</si>
  <si>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</si>
  <si>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</si>
  <si>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</si>
  <si>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</si>
  <si>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</si>
  <si>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</si>
  <si>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</si>
  <si>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</si>
  <si>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</si>
  <si>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</si>
  <si>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</si>
  <si>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</si>
  <si>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</si>
  <si>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</si>
  <si>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</si>
  <si>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</si>
  <si>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</si>
  <si>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</si>
  <si>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</si>
  <si>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</si>
  <si>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</si>
  <si>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</si>
  <si>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</si>
  <si>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</si>
  <si>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</si>
  <si>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</si>
  <si>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</si>
  <si>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</si>
  <si>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</si>
  <si>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</si>
  <si>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</si>
  <si>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</si>
  <si>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</si>
  <si>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</si>
  <si>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</si>
  <si>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</si>
  <si>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</si>
  <si>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</si>
  <si>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</si>
  <si>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</si>
  <si>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</si>
  <si>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</si>
  <si>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</si>
  <si>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</si>
  <si>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</si>
  <si>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</si>
  <si>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</si>
  <si>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</si>
  <si>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</si>
  <si>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</si>
  <si>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</si>
  <si>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</si>
  <si>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</si>
  <si>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</si>
  <si>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</si>
  <si>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</si>
  <si>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</si>
  <si>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</si>
  <si>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</si>
  <si>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</si>
  <si>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</si>
  <si>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</si>
  <si>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</si>
  <si>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</si>
  <si>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</si>
  <si>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</si>
  <si>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</si>
  <si>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</si>
  <si>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</si>
  <si>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</si>
  <si>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</si>
  <si>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</si>
  <si>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</si>
  <si>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</si>
  <si>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</si>
  <si>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</si>
  <si>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</si>
  <si>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</si>
  <si>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</si>
  <si>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</si>
  <si>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</si>
  <si>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</si>
  <si>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</si>
  <si>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</si>
  <si>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</si>
  <si>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</si>
  <si>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</si>
  <si>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</si>
  <si>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</si>
  <si>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</si>
  <si>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</si>
  <si>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</si>
  <si>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</si>
  <si>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</si>
  <si>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</si>
  <si>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</si>
  <si>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</si>
  <si>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</si>
  <si>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</si>
  <si>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</si>
  <si>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</si>
  <si>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</si>
  <si>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</si>
  <si>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</si>
  <si>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</si>
  <si>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</si>
  <si>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</si>
  <si>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</si>
  <si>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</si>
  <si>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</si>
  <si>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</si>
  <si>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</si>
  <si>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</si>
  <si>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</si>
  <si>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</si>
  <si>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</si>
  <si>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</si>
  <si>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</si>
  <si>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</si>
  <si>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</si>
  <si>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</si>
  <si>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</si>
  <si>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</si>
  <si>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</si>
  <si>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</si>
  <si>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</si>
  <si>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</si>
  <si>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</si>
  <si>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</si>
  <si>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</si>
  <si>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</si>
  <si>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</si>
  <si>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</si>
  <si>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</si>
  <si>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</si>
  <si>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</si>
  <si>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</si>
  <si>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</si>
  <si>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</si>
  <si>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</si>
  <si>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</si>
  <si>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</si>
  <si>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</si>
  <si>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</si>
  <si>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</si>
  <si>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</si>
  <si>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</si>
  <si>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</si>
  <si>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</si>
  <si>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</si>
  <si>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</si>
  <si>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</si>
  <si>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</si>
  <si>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</si>
  <si>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</si>
  <si>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</si>
  <si>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</si>
  <si>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</si>
  <si>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</si>
  <si>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</si>
  <si>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</si>
  <si>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</si>
  <si>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</si>
  <si>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</si>
  <si>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</si>
  <si>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</si>
  <si>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</si>
  <si>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</si>
  <si>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</si>
  <si>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</si>
  <si>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</si>
  <si>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</si>
  <si>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</si>
  <si>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</si>
  <si>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</si>
  <si>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</si>
  <si>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</si>
  <si>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</si>
  <si>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</si>
  <si>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</si>
  <si>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</si>
  <si>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</si>
  <si>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</si>
  <si>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</si>
  <si>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</si>
  <si>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</si>
  <si>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</si>
  <si>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</si>
  <si>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</si>
  <si>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</si>
  <si>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</si>
  <si>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</si>
  <si>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</si>
  <si>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</si>
  <si>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</si>
  <si>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</si>
  <si>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</si>
  <si>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</si>
  <si>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</si>
  <si>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</si>
  <si>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</si>
  <si>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</si>
  <si>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</si>
  <si>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</si>
  <si>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</si>
  <si>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</si>
  <si>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</si>
  <si>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</si>
  <si>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</si>
  <si>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</si>
  <si>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</si>
  <si>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</si>
  <si>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</si>
  <si>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</si>
  <si>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</si>
  <si>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</si>
  <si>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</si>
  <si>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</si>
  <si>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</si>
  <si>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</si>
  <si>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</si>
  <si>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</si>
  <si>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</si>
  <si>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</si>
  <si>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</si>
  <si>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</si>
  <si>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</si>
  <si>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</si>
  <si>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</si>
  <si>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</si>
  <si>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</si>
  <si>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</si>
  <si>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</si>
  <si>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</si>
  <si>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</si>
  <si>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</si>
  <si>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</si>
  <si>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</si>
  <si>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</si>
  <si>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</si>
  <si>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</si>
  <si>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</si>
  <si>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</si>
  <si>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</si>
  <si>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</si>
  <si>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</si>
  <si>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</si>
  <si>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</si>
  <si>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</si>
  <si>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</si>
  <si>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</si>
  <si>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</si>
  <si>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</si>
  <si>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</si>
  <si>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</si>
  <si>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</si>
  <si>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</si>
  <si>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</si>
  <si>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</si>
  <si>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</si>
  <si>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</si>
  <si>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</si>
  <si>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</si>
  <si>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</si>
  <si>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</si>
  <si>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</si>
  <si>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</si>
  <si>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</si>
  <si>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</si>
  <si>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</si>
  <si>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</si>
  <si>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</si>
  <si>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</si>
  <si>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</si>
  <si>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</si>
  <si>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</si>
  <si>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</si>
  <si>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</si>
  <si>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</si>
  <si>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</si>
  <si>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</si>
  <si>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</si>
  <si>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</si>
  <si>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</si>
  <si>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</si>
  <si>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</si>
  <si>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</si>
  <si>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</si>
  <si>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</si>
  <si>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</si>
  <si>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</si>
  <si>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</si>
  <si>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</si>
  <si>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</si>
  <si>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</si>
  <si>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</si>
  <si>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</si>
  <si>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</si>
  <si>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</si>
  <si>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</si>
  <si>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</si>
  <si>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</si>
  <si>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</si>
  <si>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</si>
  <si>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</si>
  <si>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</si>
  <si>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</si>
  <si>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</si>
  <si>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</si>
  <si>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</si>
  <si>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</si>
  <si>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</si>
  <si>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</si>
  <si>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</si>
  <si>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</si>
  <si>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</si>
  <si>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</si>
  <si>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</si>
  <si>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</si>
  <si>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</si>
  <si>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</si>
  <si>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</si>
  <si>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</si>
  <si>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</si>
  <si>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</si>
  <si>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</si>
  <si>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</si>
  <si>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</si>
  <si>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</si>
  <si>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</si>
  <si>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</si>
  <si>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</si>
  <si>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</si>
  <si>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</si>
  <si>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</si>
  <si>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</si>
  <si>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</si>
  <si>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</si>
  <si>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</si>
  <si>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</si>
  <si>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</si>
  <si>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</si>
  <si>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</si>
  <si>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</si>
  <si>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</si>
  <si>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</si>
  <si>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</si>
  <si>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</si>
  <si>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</si>
  <si>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</si>
  <si>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</si>
  <si>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</si>
  <si>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</si>
  <si>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</si>
  <si>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</si>
  <si>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</si>
  <si>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</si>
  <si>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</si>
  <si>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</si>
  <si>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</si>
  <si>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</si>
  <si>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</si>
  <si>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</si>
  <si>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</si>
  <si>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</si>
  <si>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</si>
  <si>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</si>
  <si>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</si>
  <si>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</si>
  <si>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</si>
  <si>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</si>
  <si>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</si>
  <si>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</si>
  <si>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</si>
  <si>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</si>
  <si>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</si>
  <si>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</si>
  <si>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</si>
  <si>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</si>
  <si>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</si>
  <si>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</si>
  <si>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</si>
  <si>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</si>
  <si>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</si>
  <si>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</si>
  <si>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</si>
  <si>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</si>
  <si>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</si>
  <si>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</si>
  <si>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</si>
  <si>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</si>
  <si>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</si>
  <si>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</si>
  <si>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</si>
  <si>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</si>
  <si>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</si>
  <si>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</si>
  <si>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</si>
  <si>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</si>
  <si>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</si>
  <si>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</si>
  <si>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</si>
  <si>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</si>
  <si>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</si>
  <si>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</si>
  <si>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</si>
  <si>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</si>
  <si>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</si>
  <si>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</si>
  <si>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</si>
  <si>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</si>
  <si>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</si>
  <si>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</si>
  <si>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</si>
  <si>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</si>
  <si>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</si>
  <si>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</si>
  <si>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</si>
  <si>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</si>
  <si>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</si>
  <si>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</si>
  <si>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</si>
  <si>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</si>
  <si>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</si>
  <si>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</si>
  <si>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</si>
  <si>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</si>
  <si>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</si>
  <si>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</si>
  <si>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</si>
  <si>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</si>
  <si>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</si>
  <si>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</si>
  <si>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</si>
  <si>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</si>
  <si>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</si>
  <si>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</si>
  <si>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</si>
  <si>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</si>
  <si>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</si>
  <si>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</si>
  <si>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</si>
  <si>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</si>
  <si>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</si>
  <si>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</si>
  <si>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</si>
  <si>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</si>
  <si>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</si>
  <si>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</si>
  <si>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</si>
  <si>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</si>
  <si>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</si>
  <si>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</si>
  <si>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</si>
  <si>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</si>
  <si>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</si>
  <si>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</si>
  <si>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</si>
  <si>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</si>
  <si>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</si>
  <si>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</si>
  <si>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</si>
  <si>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</si>
  <si>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</si>
  <si>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</si>
  <si>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</si>
  <si>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</si>
  <si>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</si>
  <si>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</si>
  <si>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</si>
  <si>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</si>
  <si>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</si>
  <si>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</si>
  <si>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</si>
  <si>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</si>
  <si>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</si>
  <si>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</si>
  <si>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</si>
  <si>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</si>
  <si>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</si>
  <si>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</si>
  <si>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</si>
  <si>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</si>
  <si>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</si>
  <si>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</si>
  <si>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</si>
  <si>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</si>
  <si>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</si>
  <si>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</si>
  <si>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</si>
  <si>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</si>
  <si>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</si>
  <si>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</si>
  <si>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</si>
  <si>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</si>
  <si>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</si>
  <si>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</si>
  <si>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</si>
  <si>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</si>
  <si>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</si>
  <si>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</si>
  <si>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</si>
  <si>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</si>
  <si>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</si>
  <si>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</si>
  <si>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</si>
  <si>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</si>
  <si>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</si>
  <si>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</si>
  <si>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</si>
  <si>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</si>
  <si>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</si>
  <si>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</si>
  <si>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</si>
  <si>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</si>
  <si>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</si>
  <si>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</si>
  <si>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</si>
  <si>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</si>
  <si>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</si>
  <si>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</si>
  <si>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</si>
  <si>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</si>
  <si>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</si>
  <si>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</si>
  <si>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</si>
  <si>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</si>
  <si>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</si>
  <si>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</si>
  <si>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</si>
  <si>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</si>
  <si>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</si>
  <si>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</si>
  <si>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</si>
  <si>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</si>
  <si>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</si>
  <si>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</si>
  <si>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</si>
  <si>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</si>
  <si>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</si>
  <si>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</si>
  <si>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</si>
  <si>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</si>
  <si>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</si>
  <si>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</si>
  <si>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</si>
  <si>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</si>
  <si>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</si>
  <si>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</si>
  <si>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</si>
  <si>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</si>
  <si>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</si>
  <si>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</si>
  <si>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</si>
  <si>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</si>
  <si>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</si>
  <si>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</si>
  <si>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</si>
  <si>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</si>
  <si>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</si>
  <si>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</si>
  <si>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</si>
  <si>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</si>
  <si>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</si>
  <si>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</si>
  <si>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</si>
  <si>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</si>
  <si>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</si>
  <si>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</si>
  <si>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</si>
  <si>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</si>
  <si>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</si>
  <si>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</si>
  <si>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</si>
  <si>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</si>
  <si>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</si>
  <si>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</si>
  <si>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</si>
  <si>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</si>
  <si>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</si>
  <si>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</si>
  <si>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</si>
  <si>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</si>
  <si>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</si>
  <si>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</si>
  <si>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</si>
  <si>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</si>
  <si>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</si>
  <si>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</si>
  <si>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</si>
  <si>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</si>
  <si>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</si>
  <si>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</si>
  <si>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</si>
  <si>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</si>
  <si>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</si>
  <si>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</si>
  <si>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</si>
  <si>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</si>
  <si>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</si>
  <si>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</si>
  <si>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</si>
  <si>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</si>
  <si>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</si>
  <si>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</si>
  <si>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</si>
  <si>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</si>
  <si>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</si>
  <si>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</si>
  <si>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</si>
  <si>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</si>
  <si>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</si>
  <si>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</si>
  <si>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</si>
  <si>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</si>
  <si>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</si>
  <si>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</si>
  <si>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</si>
  <si>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</si>
  <si>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</si>
  <si>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</si>
  <si>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</si>
  <si>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</si>
  <si>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</si>
  <si>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</si>
  <si>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</si>
  <si>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</si>
  <si>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</si>
  <si>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</si>
  <si>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</si>
  <si>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</si>
  <si>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</si>
  <si>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</si>
  <si>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</si>
  <si>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</si>
  <si>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</si>
  <si>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</si>
  <si>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</si>
  <si>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</si>
  <si>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</si>
  <si>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</si>
  <si>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</si>
  <si>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</si>
  <si>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</si>
  <si>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</si>
  <si>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</si>
  <si>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</si>
  <si>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</si>
  <si>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</si>
  <si>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</si>
  <si>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</si>
  <si>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</si>
  <si>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</si>
  <si>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</si>
  <si>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</si>
  <si>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</si>
  <si>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</si>
  <si>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</si>
  <si>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</si>
  <si>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</si>
  <si>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</si>
  <si>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</si>
  <si>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</si>
  <si>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</si>
  <si>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</si>
  <si>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</si>
  <si>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</si>
  <si>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</si>
  <si>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</si>
  <si>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</si>
  <si>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</si>
  <si>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</si>
  <si>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</si>
  <si>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</si>
  <si>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</si>
  <si>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</si>
  <si>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</si>
  <si>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</si>
  <si>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</si>
  <si>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</si>
  <si>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</si>
  <si>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</si>
  <si>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</si>
  <si>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</si>
  <si>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</si>
  <si>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</si>
  <si>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</si>
  <si>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</si>
  <si>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</si>
  <si>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</si>
  <si>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</si>
  <si>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</si>
  <si>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</si>
  <si>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</si>
  <si>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</si>
  <si>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</si>
  <si>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</si>
  <si>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</si>
  <si>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</si>
  <si>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</si>
  <si>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</si>
  <si>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</si>
  <si>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</si>
  <si>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</si>
  <si>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</si>
  <si>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</si>
  <si>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</si>
  <si>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</si>
  <si>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</si>
  <si>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</si>
  <si>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</si>
  <si>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</si>
  <si>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</si>
  <si>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</si>
  <si>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</si>
  <si>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</si>
  <si>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</si>
  <si>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</si>
  <si>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</si>
  <si>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</si>
  <si>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</si>
  <si>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</si>
  <si>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</si>
  <si>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</si>
  <si>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</si>
  <si>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</si>
  <si>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</si>
  <si>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</si>
  <si>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</si>
  <si>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</si>
  <si>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</si>
  <si>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</si>
  <si>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</si>
  <si>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</si>
  <si>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</si>
  <si>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</si>
  <si>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</si>
  <si>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</si>
  <si>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</si>
  <si>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</si>
  <si>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</si>
  <si>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</si>
  <si>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</si>
  <si>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</si>
  <si>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</si>
  <si>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</si>
  <si>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</si>
  <si>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</si>
  <si>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</si>
  <si>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</si>
  <si>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</si>
  <si>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</si>
  <si>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</si>
  <si>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</si>
  <si>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</si>
  <si>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</si>
  <si>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</si>
  <si>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</si>
  <si>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</si>
  <si>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</si>
  <si>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</si>
  <si>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</si>
  <si>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</si>
  <si>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</si>
  <si>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</si>
  <si>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</si>
  <si>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</si>
  <si>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</si>
  <si>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</si>
  <si>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</si>
  <si>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</si>
  <si>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</si>
  <si>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</si>
  <si>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</si>
  <si>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</si>
  <si>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</si>
  <si>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</si>
  <si>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</si>
  <si>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</si>
  <si>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</si>
  <si>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</si>
  <si>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</si>
  <si>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</si>
  <si>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</si>
  <si>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</si>
  <si>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</si>
  <si>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</si>
  <si>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</si>
  <si>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</si>
  <si>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</si>
  <si>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</si>
  <si>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</si>
  <si>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</si>
  <si>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</si>
  <si>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</si>
  <si>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</si>
  <si>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</si>
  <si>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</si>
  <si>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</si>
  <si>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</si>
  <si>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</si>
  <si>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</si>
  <si>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</si>
  <si>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</si>
  <si>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</si>
  <si>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</si>
  <si>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</si>
  <si>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</si>
  <si>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</si>
  <si>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</si>
  <si>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</si>
  <si>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</si>
  <si>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</si>
  <si>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</si>
  <si>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</si>
  <si>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</si>
  <si>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</si>
  <si>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</si>
  <si>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</si>
  <si>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</si>
  <si>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</si>
  <si>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</si>
  <si>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</si>
  <si>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</si>
  <si>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</si>
  <si>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</si>
  <si>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</si>
  <si>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</si>
  <si>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</si>
  <si>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</si>
  <si>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</si>
  <si>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</si>
  <si>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</si>
  <si>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</si>
  <si>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</si>
  <si>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</si>
  <si>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</si>
  <si>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</si>
  <si>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</si>
  <si>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</si>
  <si>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</si>
  <si>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</si>
  <si>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</si>
  <si>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</si>
  <si>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</si>
  <si>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</si>
  <si>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</si>
  <si>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</si>
  <si>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</si>
  <si>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</si>
  <si>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</si>
  <si>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</si>
  <si>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</si>
  <si>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</si>
  <si>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</si>
  <si>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</si>
  <si>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</si>
  <si>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</si>
  <si>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</si>
  <si>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</si>
  <si>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</si>
  <si>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</si>
  <si>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</si>
  <si>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</si>
  <si>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</si>
  <si>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</si>
  <si>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</si>
  <si>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</si>
  <si>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</si>
  <si>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</si>
  <si>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</si>
  <si>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</si>
  <si>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</si>
  <si>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</si>
  <si>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</si>
  <si>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</si>
  <si>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</si>
  <si>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</si>
  <si>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</si>
  <si>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</si>
  <si>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</si>
  <si>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</si>
  <si>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</si>
  <si>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</si>
  <si>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</si>
  <si>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</si>
  <si>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</si>
  <si>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</si>
  <si>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</si>
  <si>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</si>
  <si>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</si>
  <si>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</si>
  <si>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</si>
  <si>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</si>
  <si>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</si>
  <si>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</si>
  <si>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</si>
  <si>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</si>
  <si>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</si>
  <si>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</si>
  <si>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</si>
  <si>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</si>
  <si>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</si>
  <si>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</si>
  <si>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</si>
  <si>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</si>
  <si>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</si>
  <si>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</si>
  <si>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</si>
  <si>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</si>
  <si>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</si>
  <si>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</si>
  <si>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</si>
  <si>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</si>
  <si>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</si>
  <si>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</si>
  <si>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</si>
  <si>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</si>
  <si>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</si>
  <si>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</si>
  <si>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</si>
  <si>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</si>
  <si>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</si>
  <si>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</si>
  <si>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</si>
  <si>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</si>
  <si>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</si>
  <si>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</si>
  <si>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</si>
  <si>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</si>
  <si>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</si>
  <si>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</si>
  <si>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</si>
  <si>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</si>
  <si>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</si>
  <si>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</si>
  <si>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</si>
  <si>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</si>
  <si>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</si>
  <si>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</si>
  <si>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</si>
  <si>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</si>
  <si>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</si>
  <si>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</si>
  <si>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</si>
  <si>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</si>
  <si>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</si>
  <si>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</si>
  <si>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</si>
  <si>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</si>
  <si>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</si>
  <si>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</si>
  <si>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</si>
  <si>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</si>
  <si>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</si>
  <si>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</si>
  <si>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</si>
  <si>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</si>
  <si>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</si>
  <si>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</si>
  <si>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</si>
  <si>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</si>
  <si>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</si>
  <si>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</si>
  <si>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</si>
  <si>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</si>
  <si>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</si>
  <si>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</si>
  <si>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</si>
  <si>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</si>
  <si>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</si>
  <si>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</si>
  <si>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</si>
  <si>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</si>
  <si>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</si>
  <si>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</si>
  <si>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</si>
  <si>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</si>
  <si>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</si>
  <si>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</si>
  <si>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</si>
  <si>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</si>
  <si>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</si>
  <si>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</si>
  <si>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</si>
  <si>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</si>
  <si>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</si>
  <si>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</si>
  <si>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</si>
  <si>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</si>
  <si>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</si>
  <si>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</si>
  <si>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</si>
  <si>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</si>
  <si>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</si>
  <si>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</si>
  <si>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</si>
  <si>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</si>
  <si>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</si>
  <si>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</si>
  <si>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</si>
  <si>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</si>
  <si>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</si>
  <si>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</si>
  <si>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</si>
  <si>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</si>
  <si>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</si>
  <si>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</si>
  <si>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</si>
  <si>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</si>
  <si>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</si>
  <si>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</si>
  <si>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</si>
  <si>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</si>
  <si>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</si>
  <si>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</si>
  <si>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</si>
  <si>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</si>
  <si>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</si>
  <si>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</si>
  <si>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</si>
  <si>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</si>
  <si>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</si>
  <si>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</si>
  <si>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</si>
  <si>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</si>
  <si>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</si>
  <si>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</si>
  <si>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</si>
  <si>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</si>
  <si>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</si>
  <si>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</si>
  <si>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</si>
  <si>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</si>
  <si>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</si>
  <si>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</si>
  <si>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</si>
  <si>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</si>
  <si>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</si>
  <si>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</si>
  <si>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</si>
  <si>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</si>
  <si>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</si>
  <si>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</si>
  <si>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</si>
  <si>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</si>
  <si>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</si>
  <si>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</si>
  <si>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</si>
  <si>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</si>
  <si>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</si>
  <si>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</si>
  <si>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</si>
  <si>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</si>
  <si>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</si>
  <si>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</si>
  <si>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</si>
  <si>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</si>
  <si>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</si>
  <si>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</si>
  <si>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</si>
  <si>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</si>
  <si>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</si>
  <si>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</si>
  <si>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</si>
  <si>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</si>
  <si>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</si>
  <si>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</si>
  <si>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</si>
  <si>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</si>
  <si>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</si>
  <si>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</si>
  <si>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</si>
  <si>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</si>
  <si>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</si>
  <si>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</si>
  <si>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</si>
  <si>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</si>
  <si>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</si>
  <si>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</si>
  <si>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</si>
  <si>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</si>
  <si>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</si>
  <si>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</si>
  <si>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</si>
  <si>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</si>
  <si>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</si>
  <si>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</si>
  <si>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</si>
  <si>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</si>
  <si>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</si>
  <si>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</si>
  <si>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</si>
  <si>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</si>
  <si>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</si>
  <si>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</si>
  <si>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</si>
  <si>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</si>
  <si>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</si>
  <si>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</si>
  <si>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</si>
  <si>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</si>
  <si>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</si>
  <si>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</si>
  <si>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</si>
  <si>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</si>
  <si>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</si>
  <si>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</si>
  <si>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</si>
  <si>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</si>
  <si>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</si>
  <si>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</si>
  <si>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</si>
  <si>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</si>
  <si>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</si>
  <si>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</si>
  <si>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</si>
  <si>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</si>
  <si>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</si>
  <si>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</si>
  <si>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</si>
  <si>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</si>
  <si>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</si>
  <si>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</si>
  <si>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</si>
  <si>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</si>
  <si>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</si>
  <si>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</si>
  <si>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</si>
  <si>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</si>
  <si>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</si>
  <si>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</si>
  <si>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</si>
  <si>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</si>
  <si>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</si>
  <si>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</si>
  <si>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</si>
  <si>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</si>
  <si>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</si>
  <si>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</si>
  <si>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</si>
  <si>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</si>
  <si>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</si>
  <si>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</si>
  <si>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</si>
  <si>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</si>
  <si>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</si>
  <si>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</si>
  <si>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</si>
  <si>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</si>
  <si>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</si>
  <si>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</si>
  <si>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</si>
  <si>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</si>
  <si>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</si>
  <si>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</si>
  <si>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</si>
  <si>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</si>
  <si>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</si>
  <si>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</si>
  <si>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</si>
  <si>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</si>
  <si>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</si>
  <si>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</si>
  <si>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</si>
  <si>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</si>
  <si>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</si>
  <si>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</si>
  <si>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</si>
  <si>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</si>
  <si>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</si>
  <si>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</si>
  <si>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</si>
  <si>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</si>
  <si>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</si>
  <si>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</si>
  <si>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</si>
  <si>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</si>
  <si>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</si>
  <si>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</si>
  <si>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</si>
  <si>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</si>
  <si>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</si>
  <si>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</si>
  <si>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</si>
  <si>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</si>
  <si>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</si>
  <si>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</si>
  <si>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</si>
  <si>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</si>
  <si>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</si>
  <si>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</si>
  <si>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</si>
  <si>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</si>
  <si>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</si>
  <si>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</si>
  <si>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</si>
  <si>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</si>
  <si>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</si>
  <si>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</si>
  <si>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</si>
  <si>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</si>
  <si>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</si>
  <si>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</si>
  <si>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</si>
  <si>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</si>
  <si>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</si>
  <si>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</si>
  <si>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</si>
  <si>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</si>
  <si>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</si>
  <si>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</si>
  <si>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</si>
  <si>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</si>
  <si>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</si>
  <si>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</si>
  <si>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</si>
  <si>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</si>
  <si>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</si>
  <si>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</si>
  <si>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</si>
  <si>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</si>
  <si>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</si>
  <si>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</si>
  <si>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</si>
  <si>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</si>
  <si>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</si>
  <si>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</si>
  <si>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</si>
  <si>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</si>
  <si>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</si>
  <si>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</si>
  <si>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</si>
  <si>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</si>
  <si>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</si>
  <si>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</si>
  <si>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</si>
  <si>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</si>
  <si>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</si>
  <si>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</si>
  <si>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</si>
  <si>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</si>
  <si>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</si>
  <si>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</si>
  <si>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</si>
  <si>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</si>
  <si>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</si>
  <si>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</si>
  <si>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</si>
  <si>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</si>
  <si>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</si>
  <si>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</si>
  <si>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</si>
  <si>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</si>
  <si>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</si>
  <si>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</si>
  <si>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</si>
  <si>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</si>
  <si>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</si>
  <si>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</si>
  <si>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</si>
  <si>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</si>
  <si>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</si>
  <si>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</si>
  <si>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</si>
  <si>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</si>
  <si>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</si>
  <si>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</si>
  <si>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</si>
  <si>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</si>
  <si>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</si>
  <si>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</si>
  <si>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</si>
  <si>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</si>
  <si>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</si>
  <si>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</si>
  <si>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</si>
  <si>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</si>
  <si>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</si>
  <si>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</si>
  <si>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</si>
  <si>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</si>
  <si>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</si>
  <si>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</si>
  <si>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</si>
  <si>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</si>
  <si>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</si>
  <si>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</si>
  <si>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</si>
  <si>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</si>
  <si>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</si>
  <si>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</si>
  <si>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</si>
  <si>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</si>
  <si>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</si>
  <si>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</si>
  <si>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</si>
  <si>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</si>
  <si>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</si>
  <si>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</si>
  <si>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</si>
  <si>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</si>
  <si>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</si>
  <si>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</si>
  <si>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</si>
  <si>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</si>
  <si>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</si>
  <si>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</si>
  <si>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</si>
  <si>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</si>
  <si>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</si>
  <si>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</si>
  <si>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</si>
  <si>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</si>
  <si>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</si>
  <si>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</si>
  <si>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</si>
  <si>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</si>
  <si>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</si>
  <si>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</si>
  <si>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</si>
  <si>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</si>
  <si>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</si>
  <si>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</si>
  <si>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</si>
  <si>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</si>
  <si>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</si>
  <si>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</si>
  <si>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</si>
  <si>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</si>
  <si>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</si>
  <si>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</si>
  <si>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</si>
  <si>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</si>
  <si>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</si>
  <si>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</si>
  <si>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</si>
  <si>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</si>
  <si>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</si>
  <si>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</si>
  <si>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</si>
  <si>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</si>
  <si>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</si>
  <si>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</si>
  <si>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</si>
  <si>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</si>
  <si>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</si>
  <si>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</si>
  <si>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</si>
  <si>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</si>
  <si>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</si>
  <si>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</si>
  <si>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</si>
  <si>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</si>
  <si>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</si>
  <si>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</si>
  <si>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</si>
  <si>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</si>
  <si>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</si>
  <si>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</si>
  <si>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</si>
  <si>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</si>
  <si>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</si>
  <si>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</si>
  <si>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</si>
  <si>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</si>
  <si>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</si>
  <si>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</si>
  <si>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</si>
  <si>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</si>
  <si>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</si>
  <si>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</si>
  <si>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</si>
  <si>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</si>
  <si>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</si>
  <si>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</si>
  <si>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</si>
  <si>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</si>
  <si>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</si>
  <si>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</si>
  <si>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</si>
  <si>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</si>
  <si>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</si>
  <si>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</si>
  <si>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</si>
  <si>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</si>
  <si>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</si>
  <si>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</si>
  <si>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</si>
  <si>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</si>
  <si>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</si>
  <si>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</si>
  <si>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</si>
  <si>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</si>
  <si>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</si>
  <si>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</si>
  <si>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</si>
  <si>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</si>
  <si>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</si>
  <si>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</si>
  <si>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</si>
  <si>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</si>
  <si>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</si>
  <si>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</si>
  <si>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</si>
  <si>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</si>
  <si>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</si>
  <si>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</si>
  <si>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</si>
  <si>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</si>
  <si>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</si>
  <si>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</si>
  <si>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</si>
  <si>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</si>
  <si>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</si>
  <si>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</si>
  <si>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</si>
  <si>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</si>
  <si>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</si>
  <si>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</si>
  <si>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</si>
  <si>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</si>
  <si>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</si>
  <si>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</si>
  <si>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</si>
  <si>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</si>
  <si>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</si>
  <si>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</si>
  <si>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</si>
  <si>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</si>
  <si>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</si>
  <si>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</si>
  <si>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</si>
  <si>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</si>
  <si>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</si>
  <si>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</si>
  <si>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</si>
  <si>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</si>
  <si>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</si>
  <si>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</si>
  <si>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</si>
  <si>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</si>
  <si>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</si>
  <si>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</si>
  <si>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</si>
  <si>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</si>
  <si>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</si>
  <si>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</si>
  <si>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</si>
  <si>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</si>
  <si>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</si>
  <si>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</si>
  <si>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</si>
  <si>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</si>
  <si>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</si>
  <si>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</si>
  <si>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</si>
  <si>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</si>
  <si>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</si>
  <si>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</si>
  <si>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</si>
  <si>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</si>
  <si>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</si>
  <si>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</si>
  <si>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</si>
  <si>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</si>
  <si>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</si>
  <si>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</si>
  <si>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</si>
  <si>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</si>
  <si>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</si>
  <si>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</si>
  <si>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</si>
  <si>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</si>
  <si>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</si>
  <si>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</si>
  <si>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</si>
  <si>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</si>
  <si>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</si>
  <si>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</si>
  <si>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</si>
  <si>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</si>
  <si>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</si>
  <si>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</si>
  <si>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</si>
  <si>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</si>
  <si>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</si>
  <si>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</si>
  <si>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</si>
  <si>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</si>
  <si>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</si>
  <si>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</si>
  <si>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</si>
  <si>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</si>
  <si>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</si>
  <si>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</si>
  <si>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</si>
  <si>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</si>
  <si>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</si>
  <si>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</si>
  <si>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</si>
  <si>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</si>
  <si>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</si>
  <si>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</si>
  <si>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</si>
  <si>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</si>
  <si>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</si>
  <si>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</si>
  <si>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</si>
  <si>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</si>
  <si>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</si>
  <si>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</si>
  <si>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</si>
  <si>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</si>
  <si>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</si>
  <si>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</si>
  <si>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</si>
  <si>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</si>
  <si>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</si>
  <si>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</si>
  <si>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</si>
  <si>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</si>
  <si>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</si>
  <si>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</si>
  <si>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</si>
  <si>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</si>
  <si>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</si>
  <si>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</si>
  <si>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</si>
  <si>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</si>
  <si>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</si>
  <si>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</si>
  <si>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</si>
  <si>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</si>
  <si>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</si>
  <si>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</si>
  <si>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</si>
  <si>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</si>
  <si>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</si>
  <si>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</si>
  <si>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</si>
  <si>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</si>
  <si>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</si>
  <si>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</si>
  <si>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</si>
  <si>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</si>
  <si>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</si>
  <si>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</si>
  <si>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</si>
  <si>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</si>
  <si>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</si>
  <si>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</si>
  <si>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</si>
  <si>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</si>
  <si>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</si>
  <si>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</si>
  <si>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</si>
  <si>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</si>
  <si>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</si>
  <si>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</si>
  <si>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</si>
  <si>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</si>
  <si>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</si>
  <si>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</si>
  <si>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</si>
  <si>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</si>
  <si>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</si>
  <si>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</si>
  <si>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</si>
  <si>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</si>
  <si>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</si>
  <si>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</si>
  <si>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</si>
  <si>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</si>
  <si>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</si>
  <si>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</si>
  <si>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</si>
  <si>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</si>
  <si>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</si>
  <si>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</si>
  <si>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</si>
  <si>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</si>
  <si>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</si>
  <si>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</si>
  <si>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</si>
  <si>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</si>
  <si>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</si>
  <si>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</si>
  <si>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</si>
  <si>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</si>
  <si>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</si>
  <si>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</si>
  <si>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</si>
  <si>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</si>
  <si>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</si>
  <si>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</si>
  <si>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</si>
  <si>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</si>
  <si>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</si>
  <si>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</si>
  <si>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</si>
  <si>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</si>
  <si>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</si>
  <si>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</si>
  <si>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</si>
  <si>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</si>
  <si>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</si>
  <si>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</si>
  <si>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</si>
  <si>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</si>
  <si>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</si>
  <si>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</si>
  <si>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</si>
  <si>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</si>
  <si>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</si>
  <si>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</si>
  <si>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</si>
  <si>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</si>
  <si>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</si>
  <si>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</si>
  <si>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</si>
  <si>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</si>
  <si>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</si>
  <si>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</si>
  <si>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</si>
  <si>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</si>
  <si>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</si>
  <si>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</si>
  <si>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</si>
  <si>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</si>
  <si>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</si>
  <si>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</si>
  <si>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</si>
  <si>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</si>
  <si>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</si>
  <si>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</si>
  <si>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</si>
  <si>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</si>
  <si>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</si>
  <si>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</si>
  <si>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</si>
  <si>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</si>
  <si>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</si>
  <si>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</si>
  <si>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</si>
  <si>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</si>
  <si>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</si>
  <si>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</si>
  <si>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</si>
  <si>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</si>
  <si>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</si>
  <si>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</si>
  <si>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</si>
  <si>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</si>
  <si>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</si>
  <si>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</si>
  <si>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</si>
  <si>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</si>
  <si>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</si>
  <si>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</si>
  <si>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</si>
  <si>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</si>
  <si>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</si>
  <si>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</si>
  <si>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</si>
  <si>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</si>
  <si>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</si>
  <si>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</si>
  <si>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</si>
  <si>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</si>
  <si>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</si>
  <si>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</si>
  <si>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</si>
  <si>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</si>
  <si>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</si>
  <si>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</si>
  <si>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</si>
  <si>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</si>
  <si>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</si>
  <si>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</si>
  <si>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</si>
  <si>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</si>
  <si>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</si>
  <si>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</si>
  <si>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</si>
  <si>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</si>
  <si>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</si>
  <si>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</si>
  <si>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</si>
  <si>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</si>
  <si>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</si>
  <si>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</si>
  <si>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</si>
  <si>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</si>
  <si>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</si>
  <si>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</si>
  <si>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</si>
  <si>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</si>
  <si>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</si>
  <si>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</si>
  <si>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</si>
  <si>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</si>
  <si>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</si>
  <si>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</si>
  <si>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</si>
  <si>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</si>
  <si>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</si>
  <si>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</si>
  <si>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</si>
  <si>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</si>
  <si>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</si>
  <si>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</si>
  <si>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</si>
  <si>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</si>
  <si>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</si>
  <si>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</si>
  <si>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</si>
  <si>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</si>
  <si>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</si>
  <si>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</si>
  <si>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</si>
  <si>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</si>
  <si>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</si>
  <si>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</si>
  <si>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</si>
  <si>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</si>
  <si>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</si>
  <si>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</si>
  <si>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</si>
  <si>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</si>
  <si>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</si>
  <si>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</si>
  <si>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</si>
  <si>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</si>
  <si>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</si>
  <si>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</si>
  <si>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</si>
  <si>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</si>
  <si>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</si>
  <si>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</si>
  <si>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</si>
  <si>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</si>
  <si>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</si>
  <si>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</si>
  <si>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</si>
  <si>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</si>
  <si>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</si>
  <si>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</si>
  <si>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</si>
  <si>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</si>
  <si>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</si>
  <si>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</si>
  <si>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</si>
  <si>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</si>
  <si>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</si>
  <si>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</si>
  <si>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</si>
  <si>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</si>
  <si>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</si>
  <si>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</si>
  <si>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</si>
  <si>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</si>
  <si>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</si>
  <si>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</si>
  <si>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</si>
  <si>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</si>
  <si>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</si>
  <si>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</si>
  <si>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</si>
  <si>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</si>
  <si>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</si>
  <si>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</si>
  <si>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</si>
  <si>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</si>
  <si>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</si>
  <si>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</si>
  <si>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</si>
  <si>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</si>
  <si>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</si>
  <si>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</si>
  <si>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</si>
  <si>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</si>
  <si>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</si>
  <si>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</si>
  <si>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</si>
  <si>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</si>
  <si>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</si>
  <si>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</si>
  <si>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</si>
  <si>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</si>
  <si>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</si>
  <si>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</si>
  <si>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</si>
  <si>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</si>
  <si>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</si>
  <si>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</si>
  <si>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</si>
  <si>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</si>
  <si>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</si>
  <si>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</si>
  <si>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</si>
  <si>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</si>
  <si>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</si>
  <si>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</si>
  <si>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</si>
  <si>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</si>
  <si>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</si>
  <si>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</si>
  <si>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</si>
  <si>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</si>
  <si>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</si>
  <si>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</si>
  <si>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</si>
  <si>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</si>
  <si>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</si>
  <si>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</si>
  <si>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</si>
  <si>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</si>
  <si>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</si>
  <si>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</si>
  <si>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</si>
  <si>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</si>
  <si>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</si>
  <si>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</si>
  <si>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</si>
  <si>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</si>
  <si>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</si>
  <si>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</si>
  <si>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</si>
  <si>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</si>
  <si>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</si>
  <si>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</si>
  <si>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</si>
  <si>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</si>
  <si>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</si>
  <si>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</si>
  <si>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</si>
  <si>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</si>
  <si>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</si>
  <si>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</si>
  <si>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</si>
  <si>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</si>
  <si>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</si>
  <si>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</si>
  <si>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</si>
  <si>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</si>
  <si>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</si>
  <si>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</si>
  <si>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</si>
  <si>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</si>
  <si>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</si>
  <si>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</si>
  <si>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</si>
  <si>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</si>
  <si>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</si>
  <si>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</si>
  <si>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</si>
  <si>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</si>
  <si>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</si>
  <si>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</si>
  <si>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</si>
  <si>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</si>
  <si>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</si>
  <si>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</si>
  <si>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</si>
  <si>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</si>
  <si>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</si>
  <si>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</si>
  <si>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</si>
  <si>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</si>
  <si>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</si>
  <si>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</si>
  <si>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</si>
  <si>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</si>
  <si>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</si>
  <si>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</si>
  <si>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</si>
  <si>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</si>
  <si>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</si>
  <si>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</si>
  <si>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</si>
  <si>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</si>
  <si>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</si>
  <si>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</si>
  <si>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</si>
  <si>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</si>
  <si>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</si>
  <si>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</si>
  <si>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</si>
  <si>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</si>
  <si>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</si>
  <si>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</si>
  <si>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</si>
  <si>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</si>
  <si>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</si>
  <si>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</si>
  <si>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</si>
  <si>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</si>
  <si>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</si>
  <si>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</si>
  <si>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</si>
  <si>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</si>
  <si>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</si>
  <si>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</si>
  <si>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</si>
  <si>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</si>
  <si>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</si>
  <si>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</si>
  <si>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</si>
  <si>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</si>
  <si>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</si>
  <si>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</si>
  <si>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</si>
  <si>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</si>
  <si>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</si>
  <si>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</si>
  <si>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</si>
  <si>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</si>
  <si>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</si>
  <si>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</si>
  <si>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</si>
  <si>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</si>
  <si>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</si>
  <si>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</si>
  <si>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</si>
  <si>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</si>
  <si>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</si>
  <si>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</si>
  <si>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</si>
  <si>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</si>
  <si>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</si>
  <si>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</si>
  <si>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</si>
  <si>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</si>
  <si>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</si>
  <si>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</si>
  <si>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</si>
  <si>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</si>
  <si>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</si>
  <si>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</si>
  <si>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</si>
  <si>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</si>
  <si>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</si>
  <si>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</si>
  <si>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</si>
  <si>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</si>
  <si>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</si>
  <si>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</si>
  <si>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</si>
  <si>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</si>
  <si>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</si>
  <si>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</si>
  <si>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</si>
  <si>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</si>
  <si>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</si>
  <si>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</si>
  <si>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</si>
  <si>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</si>
  <si>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</si>
  <si>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</si>
  <si>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</si>
  <si>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</si>
  <si>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</si>
  <si>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</si>
  <si>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</si>
  <si>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</si>
  <si>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</si>
  <si>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</si>
  <si>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</si>
  <si>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</si>
  <si>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</si>
  <si>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</si>
  <si>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</si>
  <si>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</si>
  <si>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</si>
  <si>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</si>
  <si>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</si>
  <si>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</si>
  <si>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</si>
  <si>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</si>
  <si>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</si>
  <si>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</si>
  <si>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</si>
  <si>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</si>
  <si>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</si>
  <si>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</si>
  <si>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</si>
  <si>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</si>
  <si>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</si>
  <si>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</si>
  <si>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</si>
  <si>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</si>
  <si>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</si>
  <si>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</si>
  <si>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</si>
  <si>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</si>
  <si>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</si>
  <si>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</si>
  <si>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</si>
  <si>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</si>
  <si>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</si>
  <si>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</si>
  <si>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</si>
  <si>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</si>
  <si>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</si>
  <si>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</si>
  <si>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</si>
  <si>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</si>
  <si>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</si>
  <si>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</si>
  <si>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</si>
  <si>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</si>
  <si>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</si>
  <si>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</si>
  <si>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</si>
  <si>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</si>
  <si>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</si>
  <si>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</si>
  <si>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</si>
  <si>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</si>
  <si>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</si>
  <si>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</si>
  <si>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</si>
  <si>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</si>
  <si>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</si>
  <si>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</si>
  <si>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</si>
  <si>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</si>
  <si>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</si>
  <si>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</si>
  <si>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</si>
  <si>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</si>
  <si>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</si>
  <si>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</si>
  <si>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</si>
  <si>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</si>
  <si>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</si>
  <si>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</si>
  <si>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</si>
  <si>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</si>
  <si>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</si>
  <si>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</si>
  <si>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</si>
  <si>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</si>
  <si>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</si>
  <si>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</si>
  <si>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</si>
  <si>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</si>
  <si>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</si>
  <si>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</si>
  <si>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</si>
  <si>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</si>
  <si>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</si>
  <si>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</si>
  <si>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</si>
  <si>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</si>
  <si>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</si>
  <si>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</si>
  <si>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</si>
  <si>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</si>
  <si>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</si>
  <si>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</si>
  <si>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</si>
  <si>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</si>
  <si>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</si>
  <si>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</si>
  <si>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</si>
  <si>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</si>
  <si>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</si>
  <si>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</si>
  <si>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</si>
  <si>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</si>
  <si>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</si>
  <si>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</si>
  <si>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</si>
  <si>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</si>
  <si>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</si>
  <si>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</si>
  <si>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</si>
  <si>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</si>
  <si>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</si>
  <si>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</si>
  <si>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</si>
  <si>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</si>
  <si>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</si>
  <si>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</si>
  <si>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</si>
  <si>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</si>
  <si>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</si>
  <si>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</si>
  <si>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</si>
  <si>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</si>
  <si>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</si>
  <si>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</si>
  <si>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</si>
  <si>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</si>
  <si>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</si>
  <si>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</si>
  <si>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</si>
  <si>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</si>
  <si>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</si>
  <si>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</si>
  <si>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</si>
  <si>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</si>
  <si>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</si>
  <si>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</si>
  <si>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</si>
  <si>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</si>
  <si>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</si>
  <si>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</si>
  <si>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</si>
  <si>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</si>
  <si>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</si>
  <si>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</si>
  <si>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</si>
  <si>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</si>
  <si>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</si>
  <si>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</si>
  <si>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</si>
  <si>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</si>
  <si>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</si>
  <si>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</si>
  <si>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</si>
  <si>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</si>
  <si>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</si>
  <si>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</si>
  <si>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</si>
  <si>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</si>
  <si>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</si>
  <si>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</si>
  <si>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</si>
  <si>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</si>
  <si>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</si>
  <si>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</si>
  <si>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</si>
  <si>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</si>
  <si>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</si>
  <si>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</si>
  <si>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</si>
  <si>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</si>
  <si>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</si>
  <si>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</si>
  <si>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</si>
  <si>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</si>
  <si>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</si>
  <si>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</si>
  <si>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</si>
  <si>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</si>
  <si>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</si>
  <si>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</si>
  <si>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</si>
  <si>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</si>
  <si>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</si>
  <si>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</si>
  <si>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</si>
  <si>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</si>
  <si>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</si>
  <si>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</si>
  <si>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</si>
  <si>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</si>
  <si>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</si>
  <si>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</si>
  <si>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</si>
  <si>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</si>
  <si>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</si>
  <si>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</si>
  <si>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</si>
  <si>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</si>
  <si>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</si>
  <si>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</si>
  <si>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</si>
  <si>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</si>
  <si>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</si>
  <si>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</si>
  <si>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</si>
  <si>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</si>
  <si>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</si>
  <si>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</si>
  <si>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</si>
  <si>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</si>
  <si>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</si>
  <si>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</si>
  <si>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</si>
  <si>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</si>
  <si>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</si>
  <si>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</si>
  <si>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</si>
  <si>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</si>
  <si>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</si>
  <si>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</si>
  <si>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</si>
  <si>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</si>
  <si>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</si>
  <si>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</si>
  <si>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</si>
  <si>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</si>
  <si>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</si>
  <si>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</si>
  <si>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</si>
  <si>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</si>
  <si>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</si>
  <si>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</si>
  <si>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</si>
  <si>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</si>
  <si>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</si>
  <si>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</si>
  <si>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</si>
  <si>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</si>
  <si>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</si>
  <si>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</si>
  <si>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</si>
  <si>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</si>
  <si>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</si>
  <si>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</si>
  <si>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</si>
  <si>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</si>
  <si>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</si>
  <si>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</si>
  <si>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</si>
  <si>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</si>
  <si>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</si>
  <si>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</si>
  <si>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</si>
  <si>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</si>
  <si>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</si>
  <si>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</si>
  <si>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</si>
  <si>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</si>
  <si>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</si>
  <si>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</si>
  <si>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</si>
  <si>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</si>
  <si>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</si>
  <si>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</si>
  <si>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</si>
  <si>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</si>
  <si>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</si>
  <si>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</si>
  <si>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</si>
  <si>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</si>
  <si>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</si>
  <si>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</si>
  <si>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</si>
  <si>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</si>
  <si>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</si>
  <si>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</si>
  <si>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</si>
  <si>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</si>
  <si>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</si>
  <si>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</si>
  <si>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</si>
  <si>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</si>
  <si>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</si>
  <si>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</si>
  <si>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</si>
  <si>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</si>
  <si>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</si>
  <si>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</si>
  <si>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</si>
  <si>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</si>
  <si>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</si>
  <si>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</si>
  <si>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</si>
  <si>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</si>
  <si>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</si>
  <si>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</si>
  <si>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</si>
  <si>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</si>
  <si>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</si>
  <si>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</si>
  <si>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</si>
  <si>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</si>
  <si>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</si>
  <si>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</si>
  <si>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</si>
  <si>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</si>
  <si>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</si>
  <si>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</si>
  <si>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</si>
  <si>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</si>
  <si>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</si>
  <si>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</si>
  <si>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</si>
  <si>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</si>
  <si>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</si>
  <si>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</si>
  <si>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</si>
  <si>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</si>
  <si>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</si>
  <si>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</si>
  <si>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</si>
  <si>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</si>
  <si>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</si>
  <si>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</si>
  <si>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</si>
  <si>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</si>
  <si>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</si>
  <si>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</si>
  <si>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</si>
  <si>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</si>
  <si>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</si>
  <si>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</si>
  <si>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</si>
  <si>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</si>
  <si>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</si>
  <si>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</si>
  <si>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</si>
  <si>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</si>
  <si>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</si>
  <si>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</si>
  <si>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</si>
  <si>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</si>
  <si>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</si>
  <si>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</si>
  <si>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</si>
  <si>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</si>
  <si>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</si>
  <si>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</si>
  <si>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</si>
  <si>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</si>
  <si>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</si>
  <si>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</si>
  <si>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</si>
  <si>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</si>
  <si>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</si>
  <si>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</si>
  <si>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</si>
  <si>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</si>
  <si>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</si>
  <si>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</si>
  <si>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</si>
  <si>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</si>
  <si>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</si>
  <si>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</si>
  <si>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</si>
  <si>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</si>
  <si>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</si>
  <si>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</si>
  <si>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</si>
  <si>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</si>
  <si>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</si>
  <si>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</si>
  <si>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</si>
  <si>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</si>
  <si>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</si>
  <si>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</si>
  <si>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</si>
  <si>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</si>
  <si>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</si>
  <si>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</si>
  <si>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</si>
  <si>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</si>
  <si>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</si>
  <si>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</si>
  <si>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</si>
  <si>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</si>
  <si>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</si>
  <si>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</si>
  <si>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</si>
  <si>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</si>
  <si>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</si>
  <si>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</si>
  <si>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</si>
  <si>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</si>
  <si>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</si>
  <si>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</si>
  <si>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</si>
  <si>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</si>
  <si>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</si>
  <si>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</si>
  <si>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</si>
  <si>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</si>
  <si>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</si>
  <si>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</si>
  <si>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</si>
  <si>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</si>
  <si>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</si>
  <si>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</si>
  <si>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</si>
  <si>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</si>
  <si>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</si>
  <si>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</si>
  <si>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</si>
  <si>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</si>
  <si>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</si>
  <si>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</si>
  <si>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</si>
  <si>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</si>
  <si>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</si>
  <si>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</si>
  <si>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</si>
  <si>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</si>
  <si>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</si>
  <si>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</si>
  <si>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</si>
  <si>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</si>
  <si>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</si>
  <si>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</si>
  <si>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</si>
  <si>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</si>
  <si>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</si>
  <si>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</si>
  <si>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</si>
  <si>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</si>
  <si>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</si>
  <si>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</si>
  <si>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</si>
  <si>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</si>
  <si>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</si>
  <si>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</si>
  <si>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</si>
  <si>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</si>
  <si>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</si>
  <si>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</si>
  <si>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</si>
  <si>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</si>
  <si>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</si>
  <si>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</si>
  <si>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</si>
  <si>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</si>
  <si>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</si>
  <si>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</si>
  <si>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</si>
  <si>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</si>
  <si>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</si>
  <si>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</si>
  <si>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</si>
  <si>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</si>
  <si>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</si>
  <si>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</si>
  <si>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</si>
  <si>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</si>
  <si>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</si>
  <si>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</si>
  <si>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</si>
  <si>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</si>
  <si>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</si>
  <si>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</si>
  <si>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</si>
  <si>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</si>
  <si>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</si>
  <si>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</si>
  <si>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</si>
  <si>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</si>
  <si>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</si>
  <si>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</si>
  <si>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</si>
  <si>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</si>
  <si>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</si>
  <si>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</si>
  <si>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</si>
  <si>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</si>
  <si>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</si>
  <si>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</si>
  <si>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</si>
  <si>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</si>
  <si>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</si>
  <si>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</si>
  <si>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</si>
  <si>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</si>
  <si>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</si>
  <si>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</si>
  <si>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</si>
  <si>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</si>
  <si>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</si>
  <si>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</si>
  <si>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</si>
  <si>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</si>
  <si>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</si>
  <si>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</si>
  <si>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</si>
  <si>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</si>
  <si>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</si>
  <si>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</si>
  <si>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</si>
  <si>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</si>
  <si>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</si>
  <si>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</si>
  <si>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</si>
  <si>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</si>
  <si>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</si>
  <si>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</si>
  <si>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</si>
  <si>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</si>
  <si>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</si>
  <si>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</si>
  <si>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</si>
  <si>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</si>
  <si>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</si>
  <si>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</si>
  <si>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</si>
  <si>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</si>
  <si>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</si>
  <si>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</si>
  <si>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</si>
  <si>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</si>
  <si>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</si>
  <si>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</si>
  <si>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</si>
  <si>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</si>
  <si>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</si>
  <si>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</si>
  <si>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</si>
  <si>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</si>
  <si>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</si>
  <si>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</si>
  <si>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</si>
  <si>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</si>
  <si>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</si>
  <si>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</si>
  <si>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</si>
  <si>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</si>
  <si>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</si>
  <si>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</si>
  <si>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</si>
  <si>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</si>
  <si>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</si>
  <si>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</si>
  <si>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</si>
  <si>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</si>
  <si>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</si>
  <si>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</si>
  <si>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</si>
  <si>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</si>
  <si>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</si>
  <si>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</si>
  <si>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</si>
  <si>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</si>
  <si>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</si>
  <si>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</si>
  <si>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</si>
  <si>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</si>
  <si>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</si>
  <si>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</si>
  <si>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</si>
  <si>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</si>
  <si>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</si>
  <si>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</si>
  <si>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</si>
  <si>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</si>
  <si>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</si>
  <si>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</si>
  <si>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</si>
  <si>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</si>
  <si>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</si>
  <si>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</si>
  <si>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</si>
  <si>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</si>
  <si>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</si>
  <si>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</si>
  <si>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</si>
  <si>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</si>
  <si>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</si>
  <si>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</si>
  <si>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</si>
  <si>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</si>
  <si>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</si>
  <si>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</si>
  <si>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</si>
  <si>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</si>
  <si>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</si>
  <si>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</si>
  <si>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</si>
  <si>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</si>
  <si>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</si>
  <si>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</si>
  <si>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</si>
  <si>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</si>
  <si>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</si>
  <si>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</si>
  <si>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</si>
  <si>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</si>
  <si>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</si>
  <si>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</si>
  <si>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</si>
  <si>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</si>
  <si>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</si>
  <si>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</si>
  <si>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</si>
  <si>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</si>
  <si>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</si>
  <si>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</si>
  <si>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</si>
  <si>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</si>
  <si>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</si>
  <si>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</si>
  <si>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</si>
  <si>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</si>
  <si>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</si>
  <si>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</si>
  <si>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</si>
  <si>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</si>
  <si>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</si>
  <si>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</si>
  <si>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</si>
  <si>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</si>
  <si>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</si>
  <si>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</si>
  <si>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</si>
  <si>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</si>
  <si>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</si>
  <si>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</si>
  <si>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</si>
  <si>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</si>
  <si>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</si>
  <si>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</si>
  <si>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</si>
  <si>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</si>
  <si>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</si>
  <si>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</si>
  <si>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</si>
  <si>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</si>
  <si>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</si>
  <si>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</si>
  <si>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</si>
  <si>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</si>
  <si>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</si>
  <si>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</si>
  <si>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</si>
  <si>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</si>
  <si>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</si>
  <si>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</si>
  <si>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</si>
  <si>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</si>
  <si>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</si>
  <si>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</si>
  <si>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</si>
  <si>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</si>
  <si>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</si>
  <si>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</si>
  <si>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</si>
  <si>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</si>
  <si>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</si>
  <si>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</si>
  <si>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</si>
  <si>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</si>
  <si>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</si>
  <si>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</si>
  <si>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</si>
  <si>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</si>
  <si>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</si>
  <si>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</si>
  <si>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</si>
  <si>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</si>
  <si>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</si>
  <si>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</si>
  <si>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</si>
  <si>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</si>
  <si>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</si>
  <si>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</si>
  <si>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</si>
  <si>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</si>
  <si>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</si>
  <si>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</si>
  <si>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</si>
  <si>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</si>
  <si>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</si>
  <si>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</si>
  <si>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</si>
  <si>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</si>
  <si>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</si>
  <si>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</si>
  <si>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</si>
  <si>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</si>
  <si>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</si>
  <si>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</si>
  <si>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</si>
  <si>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</si>
  <si>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</si>
  <si>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</si>
  <si>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</si>
  <si>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</si>
  <si>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</si>
  <si>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</si>
  <si>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</si>
  <si>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</si>
  <si>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</si>
  <si>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</si>
  <si>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</si>
  <si>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</si>
  <si>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</si>
  <si>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</si>
  <si>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</si>
  <si>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</si>
  <si>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</si>
  <si>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</si>
  <si>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</si>
  <si>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</si>
  <si>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</si>
  <si>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</si>
  <si>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</si>
  <si>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</si>
  <si>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</si>
  <si>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</si>
  <si>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</si>
  <si>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</si>
  <si>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</si>
  <si>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</si>
  <si>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</si>
  <si>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</si>
  <si>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</si>
  <si>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</si>
  <si>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</si>
  <si>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</si>
  <si>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</si>
  <si>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</si>
  <si>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</si>
  <si>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</si>
  <si>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</si>
  <si>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</si>
  <si>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</si>
  <si>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</si>
  <si>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</si>
  <si>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</si>
  <si>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</si>
  <si>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</si>
  <si>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</si>
  <si>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</si>
  <si>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</si>
  <si>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</si>
  <si>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</si>
  <si>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</si>
  <si>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</si>
  <si>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</si>
  <si>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</si>
  <si>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</si>
  <si>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</si>
  <si>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</si>
  <si>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</si>
  <si>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</si>
  <si>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</si>
  <si>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</si>
  <si>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</si>
  <si>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</si>
  <si>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</si>
  <si>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</si>
  <si>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</si>
  <si>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</si>
  <si>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</si>
  <si>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</si>
  <si>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</si>
  <si>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</si>
  <si>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</si>
  <si>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</si>
  <si>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</si>
  <si>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</si>
  <si>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</si>
  <si>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</si>
  <si>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</si>
  <si>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</si>
  <si>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</si>
  <si>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</si>
  <si>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</si>
  <si>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</si>
  <si>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</si>
  <si>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</si>
  <si>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</si>
  <si>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</si>
  <si>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</si>
  <si>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</si>
  <si>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</si>
  <si>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</si>
  <si>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</si>
  <si>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</si>
  <si>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</si>
  <si>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</si>
  <si>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</si>
  <si>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</si>
  <si>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</si>
  <si>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</si>
  <si>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</si>
  <si>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</si>
  <si>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</si>
  <si>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</si>
  <si>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</si>
  <si>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</si>
  <si>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</si>
  <si>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</si>
  <si>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</si>
  <si>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</si>
  <si>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</si>
  <si>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</si>
  <si>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</si>
  <si>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</si>
  <si>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</si>
  <si>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</si>
  <si>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</si>
  <si>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</si>
  <si>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</si>
  <si>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</si>
  <si>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</si>
  <si>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</si>
  <si>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</si>
  <si>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</si>
  <si>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</si>
  <si>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</si>
  <si>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</si>
  <si>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</si>
  <si>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</si>
  <si>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</si>
  <si>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</si>
  <si>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</si>
  <si>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</si>
  <si>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</si>
  <si>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</si>
  <si>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</si>
  <si>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</si>
  <si>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</si>
  <si>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</si>
  <si>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</si>
  <si>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</si>
  <si>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</si>
  <si>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</si>
  <si>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</si>
  <si>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</si>
  <si>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</si>
  <si>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</si>
  <si>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</si>
  <si>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</si>
  <si>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</si>
  <si>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</si>
  <si>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</si>
  <si>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</si>
  <si>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</si>
  <si>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</si>
  <si>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</si>
  <si>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</si>
  <si>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</si>
  <si>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</si>
  <si>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</si>
  <si>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</si>
  <si>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</si>
  <si>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</si>
  <si>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</si>
  <si>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</si>
  <si>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</si>
  <si>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</si>
  <si>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</si>
  <si>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</si>
  <si>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</si>
  <si>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</si>
  <si>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</si>
  <si>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</si>
  <si>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</si>
  <si>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</si>
  <si>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</si>
  <si>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</si>
  <si>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</si>
  <si>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</si>
  <si>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</si>
  <si>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</si>
  <si>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</si>
  <si>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</si>
  <si>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</si>
  <si>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</si>
  <si>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</si>
  <si>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</si>
  <si>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</si>
  <si>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</si>
  <si>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</si>
  <si>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</si>
  <si>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</si>
  <si>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</si>
  <si>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</si>
  <si>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</si>
  <si>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</si>
  <si>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</si>
  <si>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</si>
  <si>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</si>
  <si>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</si>
  <si>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</si>
  <si>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</si>
  <si>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</si>
  <si>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</si>
  <si>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</si>
  <si>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</si>
  <si>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</si>
  <si>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</si>
  <si>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</si>
  <si>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</si>
  <si>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</si>
  <si>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</si>
  <si>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</si>
  <si>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</si>
  <si>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</si>
  <si>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</si>
  <si>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</si>
  <si>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</si>
  <si>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</si>
  <si>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</si>
  <si>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</si>
  <si>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</si>
  <si>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</si>
  <si>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</si>
  <si>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</si>
  <si>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</si>
  <si>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</si>
  <si>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</si>
  <si>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</si>
  <si>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</si>
  <si>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</si>
  <si>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</si>
  <si>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</si>
  <si>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</si>
  <si>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</si>
  <si>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</si>
  <si>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</si>
  <si>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</si>
  <si>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</si>
  <si>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</si>
  <si>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</si>
  <si>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</si>
  <si>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</si>
  <si>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</si>
  <si>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</si>
  <si>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</si>
  <si>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</si>
  <si>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</si>
  <si>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</si>
  <si>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</si>
  <si>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</si>
  <si>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</si>
  <si>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</si>
  <si>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</si>
  <si>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</si>
  <si>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</si>
  <si>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</si>
  <si>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</si>
  <si>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</si>
  <si>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</si>
  <si>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</si>
  <si>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</si>
  <si>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</si>
  <si>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</si>
  <si>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</si>
  <si>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</si>
  <si>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</si>
  <si>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</si>
  <si>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</si>
  <si>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</si>
  <si>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</si>
  <si>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</si>
  <si>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</si>
  <si>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</si>
  <si>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</si>
  <si>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</si>
  <si>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</si>
  <si>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</si>
  <si>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</si>
  <si>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</si>
  <si>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</si>
  <si>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</si>
  <si>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</si>
  <si>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</si>
  <si>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</si>
  <si>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</si>
  <si>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</si>
  <si>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</si>
  <si>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</si>
  <si>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</si>
  <si>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</si>
  <si>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</si>
  <si>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</si>
  <si>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</si>
  <si>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</si>
  <si>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</si>
  <si>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</si>
  <si>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</si>
  <si>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</si>
  <si>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</si>
  <si>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</si>
  <si>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</si>
  <si>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</si>
  <si>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</si>
  <si>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</si>
  <si>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</si>
  <si>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</si>
  <si>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</si>
  <si>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</si>
  <si>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</si>
  <si>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</si>
  <si>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</si>
  <si>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</si>
  <si>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</si>
  <si>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</si>
  <si>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</si>
  <si>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</si>
  <si>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</si>
  <si>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</si>
  <si>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</si>
  <si>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</si>
  <si>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</si>
  <si>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</si>
  <si>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</si>
  <si>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</si>
  <si>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</si>
  <si>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</si>
  <si>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</si>
  <si>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</si>
  <si>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</si>
  <si>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</si>
  <si>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</si>
  <si>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</si>
  <si>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</si>
  <si>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</si>
  <si>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</si>
  <si>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</si>
  <si>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</si>
  <si>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</si>
  <si>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</si>
  <si>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</si>
  <si>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</si>
  <si>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</si>
  <si>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</si>
  <si>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</si>
  <si>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</si>
  <si>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</si>
  <si>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</si>
  <si>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</si>
  <si>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</si>
  <si>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</si>
  <si>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</si>
  <si>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</si>
  <si>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</si>
  <si>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</si>
  <si>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</si>
  <si>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</si>
  <si>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</si>
  <si>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</si>
  <si>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</si>
  <si>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</si>
  <si>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</si>
  <si>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</si>
  <si>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</si>
  <si>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</si>
  <si>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</si>
  <si>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</si>
  <si>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</si>
  <si>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</si>
  <si>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</si>
  <si>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</si>
  <si>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</si>
  <si>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</si>
  <si>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</si>
  <si>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</si>
  <si>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</si>
  <si>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</si>
  <si>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</si>
  <si>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</si>
  <si>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</si>
  <si>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</si>
  <si>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</si>
  <si>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</si>
  <si>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</si>
  <si>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</si>
  <si>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</si>
  <si>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</si>
  <si>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</si>
  <si>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</si>
  <si>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</si>
  <si>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</si>
  <si>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</si>
  <si>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</si>
  <si>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</si>
  <si>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</si>
  <si>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</si>
  <si>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</si>
  <si>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</si>
  <si>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</si>
  <si>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</si>
  <si>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</si>
  <si>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</si>
  <si>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</si>
  <si>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</si>
  <si>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</si>
  <si>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</si>
  <si>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</si>
  <si>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</si>
  <si>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</si>
  <si>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</si>
  <si>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</si>
  <si>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</si>
  <si>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</si>
  <si>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</si>
  <si>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</si>
  <si>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</si>
  <si>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</si>
  <si>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</si>
  <si>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</si>
  <si>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</si>
  <si>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</si>
  <si>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</si>
  <si>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</si>
  <si>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</si>
  <si>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</si>
  <si>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</si>
  <si>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</si>
  <si>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</si>
  <si>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</si>
  <si>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</si>
  <si>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</si>
  <si>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</si>
  <si>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</si>
  <si>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</si>
  <si>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</si>
  <si>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</si>
  <si>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</si>
  <si>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</si>
  <si>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</si>
  <si>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</si>
  <si>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</si>
  <si>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</si>
  <si>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</si>
  <si>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</si>
  <si>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</si>
  <si>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</si>
  <si>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</si>
  <si>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</si>
  <si>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</si>
  <si>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</si>
  <si>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</si>
  <si>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</si>
  <si>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</si>
  <si>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</si>
  <si>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</si>
  <si>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</si>
  <si>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</si>
  <si>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</si>
  <si>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</si>
  <si>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</si>
  <si>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</si>
  <si>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</si>
  <si>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</si>
  <si>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</si>
  <si>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</si>
  <si>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</si>
  <si>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</si>
  <si>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</si>
  <si>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</si>
  <si>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</si>
  <si>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</si>
  <si>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</si>
  <si>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</si>
  <si>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</si>
  <si>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</si>
  <si>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</si>
  <si>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</si>
  <si>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</si>
  <si>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</si>
  <si>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</si>
  <si>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</si>
  <si>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</si>
  <si>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</si>
  <si>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</si>
  <si>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</si>
  <si>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</si>
  <si>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</si>
  <si>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</si>
  <si>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</si>
  <si>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</si>
  <si>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</si>
  <si>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</si>
  <si>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</si>
  <si>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</si>
  <si>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</si>
  <si>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</si>
  <si>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</si>
  <si>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</si>
  <si>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</si>
  <si>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</si>
  <si>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</si>
  <si>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</si>
  <si>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</si>
  <si>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</si>
  <si>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</si>
  <si>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</si>
  <si>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</si>
  <si>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</si>
  <si>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</si>
  <si>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</si>
  <si>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</si>
  <si>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</si>
  <si>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</si>
  <si>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</si>
  <si>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</si>
  <si>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</si>
  <si>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</si>
  <si>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</si>
  <si>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</si>
  <si>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</si>
  <si>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</si>
  <si>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</si>
  <si>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</si>
  <si>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</si>
  <si>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</si>
  <si>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</si>
  <si>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</si>
  <si>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</si>
  <si>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</si>
  <si>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</si>
  <si>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</si>
  <si>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</si>
  <si>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</si>
  <si>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</si>
  <si>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</si>
  <si>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</si>
  <si>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</si>
  <si>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</si>
  <si>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</si>
  <si>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</si>
  <si>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</si>
  <si>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</si>
  <si>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</si>
  <si>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</si>
  <si>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</si>
  <si>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</si>
  <si>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</si>
  <si>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</si>
  <si>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</si>
  <si>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</si>
  <si>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</si>
  <si>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</si>
  <si>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</si>
  <si>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</si>
  <si>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</si>
  <si>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</si>
  <si>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</si>
  <si>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</si>
  <si>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</si>
  <si>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</si>
  <si>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</si>
  <si>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</si>
  <si>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</si>
  <si>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</si>
  <si>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</si>
  <si>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</si>
  <si>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</si>
  <si>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</si>
  <si>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</si>
  <si>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</si>
  <si>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</si>
  <si>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</si>
  <si>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</si>
  <si>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</si>
  <si>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</si>
  <si>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</si>
  <si>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</si>
  <si>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</si>
  <si>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</si>
  <si>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</si>
  <si>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</si>
  <si>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</si>
  <si>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</si>
  <si>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</si>
  <si>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</si>
  <si>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</si>
  <si>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</si>
  <si>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</si>
  <si>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</si>
  <si>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</si>
  <si>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</si>
  <si>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</si>
  <si>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</si>
  <si>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</si>
  <si>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</si>
  <si>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</si>
  <si>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</si>
  <si>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</si>
  <si>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</si>
  <si>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</si>
  <si>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</si>
  <si>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</si>
  <si>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</si>
  <si>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</si>
  <si>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</si>
  <si>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</si>
  <si>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</si>
  <si>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</si>
  <si>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</si>
  <si>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</si>
  <si>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</si>
  <si>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</si>
  <si>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</si>
  <si>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</si>
  <si>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</si>
  <si>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</si>
  <si>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</si>
  <si>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</si>
  <si>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</si>
  <si>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</si>
  <si>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</si>
  <si>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</si>
  <si>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</si>
  <si>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</si>
  <si>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</si>
  <si>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</si>
  <si>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</si>
  <si>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</si>
  <si>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</si>
  <si>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</si>
  <si>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</si>
  <si>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</si>
  <si>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</si>
  <si>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</si>
  <si>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</si>
  <si>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</si>
  <si>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</si>
  <si>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</si>
  <si>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</si>
  <si>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</si>
  <si>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</si>
  <si>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</si>
  <si>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</si>
  <si>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</si>
  <si>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</si>
  <si>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</si>
  <si>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</si>
  <si>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</si>
  <si>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</si>
  <si>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</si>
  <si>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</si>
  <si>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</si>
  <si>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</si>
  <si>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</si>
  <si>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</si>
  <si>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</si>
  <si>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</si>
  <si>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</si>
  <si>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</si>
  <si>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</si>
  <si>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</si>
  <si>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</si>
  <si>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</si>
  <si>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</si>
  <si>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</si>
  <si>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</si>
  <si>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</si>
  <si>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</si>
  <si>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</si>
  <si>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</si>
  <si>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</si>
  <si>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</si>
  <si>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</si>
  <si>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</si>
  <si>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</si>
  <si>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</si>
  <si>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</si>
  <si>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</si>
  <si>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</si>
  <si>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</si>
  <si>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</si>
  <si>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</si>
  <si>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</si>
  <si>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</si>
  <si>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</si>
  <si>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</si>
  <si>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</si>
  <si>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</si>
  <si>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</si>
  <si>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</si>
  <si>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</si>
  <si>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</si>
  <si>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</si>
  <si>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</si>
  <si>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</si>
  <si>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</si>
  <si>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</si>
  <si>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</si>
  <si>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</si>
  <si>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</si>
  <si>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</si>
  <si>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</si>
  <si>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</si>
  <si>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</si>
  <si>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</si>
  <si>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</si>
  <si>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</si>
  <si>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</si>
  <si>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</si>
  <si>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</si>
  <si>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</si>
  <si>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</si>
  <si>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</si>
  <si>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</si>
  <si>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</si>
  <si>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</si>
  <si>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</si>
  <si>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</si>
  <si>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</si>
  <si>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</si>
  <si>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</si>
  <si>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</si>
  <si>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</si>
  <si>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</si>
  <si>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</si>
  <si>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</si>
  <si>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</si>
  <si>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</si>
  <si>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</si>
  <si>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</si>
  <si>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</si>
  <si>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</si>
  <si>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</si>
  <si>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</si>
  <si>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</si>
  <si>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</si>
  <si>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</si>
  <si>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</si>
  <si>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</si>
  <si>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</si>
  <si>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</si>
  <si>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</si>
  <si>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</si>
  <si>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</si>
  <si>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</si>
  <si>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</si>
  <si>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</si>
  <si>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</si>
  <si>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</si>
  <si>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</si>
  <si>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</si>
  <si>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</si>
  <si>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</si>
  <si>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</si>
  <si>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</si>
  <si>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</si>
  <si>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</si>
  <si>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</si>
  <si>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</si>
  <si>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</si>
  <si>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</si>
  <si>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</si>
  <si>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</si>
  <si>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</si>
  <si>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</si>
  <si>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</si>
  <si>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</si>
  <si>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</si>
  <si>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</si>
  <si>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</si>
  <si>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</si>
  <si>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</si>
  <si>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</si>
  <si>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</si>
  <si>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</si>
  <si>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</si>
  <si>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</si>
  <si>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</si>
  <si>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</si>
  <si>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</si>
  <si>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</si>
  <si>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</si>
  <si>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</si>
  <si>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</si>
  <si>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</si>
  <si>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</si>
  <si>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</si>
  <si>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</si>
  <si>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</si>
  <si>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</si>
  <si>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</si>
  <si>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</si>
  <si>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</si>
  <si>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</si>
  <si>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</si>
  <si>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</si>
  <si>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</si>
  <si>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</si>
  <si>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</si>
  <si>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</si>
  <si>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</si>
  <si>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</si>
  <si>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</si>
  <si>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</si>
  <si>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</si>
  <si>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</si>
  <si>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</si>
  <si>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</si>
  <si>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</si>
  <si>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</si>
  <si>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</si>
  <si>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</si>
  <si>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</si>
  <si>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</si>
  <si>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</si>
  <si>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</si>
  <si>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</si>
  <si>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</si>
  <si>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</si>
  <si>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</si>
  <si>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</si>
  <si>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</si>
  <si>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</si>
  <si>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</si>
  <si>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</si>
  <si>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</si>
  <si>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</si>
  <si>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</si>
  <si>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</si>
  <si>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</si>
  <si>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</si>
  <si>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</si>
  <si>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</si>
  <si>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</si>
  <si>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</si>
  <si>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</si>
  <si>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</si>
  <si>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</si>
  <si>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</si>
  <si>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</si>
  <si>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</si>
  <si>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</si>
  <si>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</si>
  <si>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</si>
  <si>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</si>
  <si>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</si>
  <si>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</si>
  <si>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</si>
  <si>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</si>
  <si>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</si>
  <si>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</si>
  <si>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</si>
  <si>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</si>
  <si>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</si>
  <si>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</si>
  <si>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</si>
  <si>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</si>
  <si>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</si>
  <si>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</si>
  <si>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</si>
  <si>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</si>
  <si>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</si>
  <si>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</si>
  <si>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</si>
  <si>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</si>
  <si>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</si>
  <si>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</si>
  <si>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</si>
  <si>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</si>
  <si>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</si>
  <si>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</si>
  <si>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</si>
  <si>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</si>
  <si>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</si>
  <si>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</si>
  <si>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</si>
  <si>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</si>
  <si>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</si>
  <si>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</si>
  <si>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</si>
  <si>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</si>
  <si>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</si>
  <si>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</si>
  <si>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</si>
  <si>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</si>
  <si>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</si>
  <si>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</si>
  <si>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</si>
  <si>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</si>
  <si>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</si>
  <si>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</si>
  <si>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</si>
  <si>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</si>
  <si>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</si>
  <si>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</si>
  <si>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</si>
  <si>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</si>
  <si>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</si>
  <si>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</si>
  <si>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</si>
  <si>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</si>
  <si>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</si>
  <si>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</si>
  <si>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</si>
  <si>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</si>
  <si>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</si>
  <si>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</si>
  <si>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</si>
  <si>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</si>
  <si>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</si>
  <si>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</si>
  <si>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</si>
  <si>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</si>
  <si>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</si>
  <si>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</si>
  <si>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</si>
  <si>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</si>
  <si>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</si>
  <si>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</si>
  <si>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</si>
  <si>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</si>
  <si>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</si>
  <si>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</si>
  <si>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</si>
  <si>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</si>
  <si>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</si>
  <si>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</si>
  <si>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</si>
  <si>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</si>
  <si>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</si>
  <si>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</si>
  <si>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</si>
  <si>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</si>
  <si>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</si>
  <si>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</si>
  <si>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</si>
  <si>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</si>
  <si>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</si>
  <si>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</si>
  <si>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</si>
  <si>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</si>
  <si>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</si>
  <si>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</si>
  <si>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</si>
  <si>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</si>
  <si>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</si>
  <si>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</si>
  <si>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</si>
  <si>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</si>
  <si>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</si>
  <si>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</si>
  <si>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</si>
  <si>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</si>
  <si>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</si>
  <si>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</si>
  <si>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</si>
  <si>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</si>
  <si>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</si>
  <si>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</si>
  <si>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</si>
  <si>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</si>
  <si>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</si>
  <si>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</si>
  <si>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</si>
  <si>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</si>
  <si>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</si>
  <si>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</si>
  <si>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</si>
  <si>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</si>
  <si>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</si>
  <si>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</si>
  <si>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</si>
  <si>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</si>
  <si>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</si>
  <si>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</si>
  <si>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</si>
  <si>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</si>
  <si>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</si>
  <si>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</si>
  <si>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</si>
  <si>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</si>
  <si>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</si>
  <si>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</si>
  <si>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</si>
  <si>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</si>
  <si>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</si>
  <si>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</si>
  <si>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</si>
  <si>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</si>
  <si>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</si>
  <si>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</si>
  <si>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</si>
  <si>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</si>
  <si>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</si>
  <si>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</si>
  <si>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</si>
  <si>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</si>
  <si>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</si>
  <si>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</si>
  <si>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</si>
  <si>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</si>
  <si>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</si>
  <si>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</si>
  <si>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</si>
  <si>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</si>
  <si>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</si>
  <si>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</si>
  <si>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</si>
  <si>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</si>
  <si>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</si>
  <si>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</si>
  <si>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</si>
  <si>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</si>
  <si>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</si>
  <si>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</si>
  <si>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</si>
  <si>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</si>
  <si>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</si>
  <si>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</si>
  <si>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</si>
  <si>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</si>
  <si>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</si>
  <si>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</si>
  <si>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</si>
  <si>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</si>
  <si>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</si>
  <si>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</si>
  <si>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</si>
  <si>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</si>
  <si>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</si>
  <si>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</si>
  <si>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</si>
  <si>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</si>
  <si>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</si>
  <si>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</si>
  <si>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</si>
  <si>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</si>
  <si>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</si>
  <si>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</si>
  <si>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</si>
  <si>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</si>
  <si>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</si>
  <si>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</si>
  <si>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</si>
  <si>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</si>
  <si>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</si>
  <si>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</si>
  <si>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</si>
  <si>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</si>
  <si>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</si>
  <si>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</si>
  <si>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</si>
  <si>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</si>
  <si>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</si>
  <si>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</si>
  <si>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</si>
  <si>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</si>
  <si>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</si>
  <si>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</si>
  <si>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</si>
  <si>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</si>
  <si>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</si>
  <si>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</si>
  <si>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</si>
  <si>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</si>
  <si>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</si>
  <si>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</si>
  <si>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</si>
  <si>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</si>
  <si>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</si>
  <si>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</si>
  <si>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</si>
  <si>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</si>
  <si>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</si>
  <si>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</si>
  <si>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</si>
  <si>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</si>
  <si>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</si>
  <si>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</si>
  <si>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</si>
  <si>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</si>
  <si>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</si>
  <si>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</si>
  <si>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</si>
  <si>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</si>
  <si>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</si>
  <si>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</si>
  <si>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</si>
  <si>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</si>
  <si>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</si>
  <si>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</si>
  <si>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</si>
  <si>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</si>
  <si>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</si>
  <si>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</si>
  <si>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</si>
  <si>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</si>
  <si>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</si>
  <si>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</si>
  <si>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</si>
  <si>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</si>
  <si>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</si>
  <si>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</si>
  <si>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</si>
  <si>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</si>
  <si>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</si>
  <si>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</si>
  <si>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</si>
  <si>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</si>
  <si>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</si>
  <si>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</si>
  <si>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</si>
  <si>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</si>
  <si>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</si>
  <si>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</si>
  <si>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</si>
  <si>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</si>
  <si>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</si>
  <si>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</si>
  <si>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</si>
  <si>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</si>
  <si>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</si>
  <si>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</si>
  <si>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</si>
  <si>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</si>
  <si>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</si>
  <si>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</si>
  <si>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</si>
  <si>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</si>
  <si>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</si>
  <si>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</si>
  <si>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</si>
  <si>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</si>
  <si>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</si>
  <si>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</si>
  <si>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</si>
  <si>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</si>
  <si>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</si>
  <si>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</si>
  <si>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</si>
  <si>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</si>
  <si>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</si>
  <si>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</si>
  <si>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</si>
  <si>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</si>
  <si>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</si>
  <si>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</si>
  <si>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</si>
  <si>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</si>
  <si>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</si>
  <si>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</si>
  <si>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</si>
  <si>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</si>
  <si>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</si>
  <si>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</si>
  <si>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</si>
  <si>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</si>
  <si>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</si>
  <si>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</si>
  <si>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</si>
  <si>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</si>
  <si>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</si>
  <si>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</si>
  <si>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</si>
  <si>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</si>
  <si>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</si>
  <si>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</si>
  <si>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</si>
  <si>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</si>
  <si>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</si>
  <si>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</si>
  <si>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</si>
  <si>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</si>
  <si>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</si>
  <si>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</si>
  <si>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</si>
  <si>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</si>
  <si>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</si>
  <si>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</si>
  <si>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</si>
  <si>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</si>
  <si>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</si>
  <si>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</si>
  <si>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</si>
  <si>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</si>
  <si>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</si>
  <si>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</si>
  <si>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</si>
  <si>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</si>
  <si>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</si>
  <si>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</si>
  <si>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</si>
  <si>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</si>
  <si>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</si>
  <si>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</si>
  <si>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</si>
  <si>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</si>
  <si>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</si>
  <si>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</si>
  <si>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</si>
  <si>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</si>
  <si>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</si>
  <si>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</si>
  <si>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</si>
  <si>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</si>
  <si>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</si>
  <si>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</si>
  <si>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</si>
  <si>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</si>
  <si>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</si>
  <si>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</si>
  <si>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</si>
  <si>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</si>
  <si>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</si>
  <si>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</si>
  <si>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</si>
  <si>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</si>
  <si>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</si>
  <si>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</si>
  <si>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</si>
  <si>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</si>
  <si>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</si>
  <si>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</si>
  <si>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</si>
  <si>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</si>
  <si>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</si>
  <si>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</si>
  <si>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</si>
  <si>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</si>
  <si>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</si>
  <si>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</si>
  <si>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</si>
  <si>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</si>
  <si>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</si>
  <si>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</si>
  <si>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</si>
  <si>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</si>
  <si>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</si>
  <si>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</si>
  <si>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</si>
  <si>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</si>
  <si>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</si>
  <si>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</si>
  <si>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</si>
  <si>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</si>
  <si>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</si>
  <si>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</si>
  <si>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</si>
  <si>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</si>
  <si>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</si>
  <si>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</si>
  <si>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</si>
  <si>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</si>
  <si>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</si>
  <si>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</si>
  <si>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</si>
  <si>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</si>
  <si>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</si>
  <si>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</si>
  <si>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</si>
  <si>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</si>
  <si>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</si>
  <si>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</si>
  <si>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</si>
  <si>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</si>
  <si>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</si>
  <si>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</si>
  <si>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</si>
  <si>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</si>
  <si>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</si>
  <si>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</si>
  <si>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</si>
  <si>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</si>
  <si>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</si>
  <si>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</si>
  <si>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</si>
  <si>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</si>
  <si>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</si>
  <si>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</si>
  <si>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</si>
  <si>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</si>
  <si>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</si>
  <si>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</si>
  <si>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</si>
  <si>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</si>
  <si>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</si>
  <si>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</si>
  <si>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</si>
  <si>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</si>
  <si>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</si>
  <si>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</si>
  <si>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</si>
  <si>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</si>
  <si>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</si>
  <si>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</si>
  <si>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</si>
  <si>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</si>
  <si>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</si>
  <si>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</si>
  <si>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</si>
  <si>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</si>
  <si>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</si>
  <si>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</si>
  <si>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</si>
  <si>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</si>
  <si>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</si>
  <si>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</si>
  <si>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</si>
  <si>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</si>
  <si>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</si>
  <si>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</si>
  <si>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</si>
  <si>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</si>
  <si>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</si>
  <si>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</si>
  <si>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</si>
  <si>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</si>
  <si>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</si>
  <si>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</si>
  <si>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</si>
  <si>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</si>
  <si>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</si>
  <si>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</si>
  <si>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</si>
  <si>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</si>
  <si>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</si>
  <si>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</si>
  <si>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</si>
  <si>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</si>
  <si>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</si>
  <si>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</si>
  <si>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</si>
  <si>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</si>
  <si>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</si>
  <si>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</si>
  <si>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</si>
  <si>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</si>
  <si>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</si>
  <si>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</si>
  <si>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</si>
  <si>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</si>
  <si>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</si>
  <si>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</si>
  <si>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</si>
  <si>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</si>
  <si>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</si>
  <si>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</si>
  <si>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</si>
  <si>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</si>
  <si>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</si>
  <si>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</si>
  <si>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</si>
  <si>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</si>
  <si>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</si>
  <si>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</si>
  <si>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</si>
  <si>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</si>
  <si>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</si>
  <si>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</si>
  <si>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</si>
  <si>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</si>
  <si>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</si>
  <si>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</si>
  <si>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</si>
  <si>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</si>
  <si>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</si>
  <si>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</si>
  <si>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</si>
  <si>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</si>
  <si>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</si>
  <si>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</si>
  <si>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</si>
  <si>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</si>
  <si>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</si>
  <si>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</si>
  <si>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</si>
  <si>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</si>
  <si>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</si>
  <si>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</si>
  <si>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</si>
  <si>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</si>
  <si>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</si>
  <si>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</si>
  <si>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</si>
  <si>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</si>
  <si>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</si>
  <si>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</si>
  <si>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</si>
  <si>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</si>
  <si>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</si>
  <si>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</si>
  <si>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</si>
  <si>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</si>
  <si>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</si>
  <si>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</si>
  <si>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</si>
  <si>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</si>
  <si>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</si>
  <si>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</si>
  <si>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</si>
  <si>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</si>
  <si>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</si>
  <si>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</si>
  <si>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</si>
  <si>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</si>
  <si>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</si>
  <si>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</si>
  <si>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</si>
  <si>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</si>
  <si>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</si>
  <si>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</si>
  <si>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</si>
  <si>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</si>
  <si>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</si>
  <si>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</si>
  <si>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</si>
  <si>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</si>
  <si>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</si>
  <si>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</si>
  <si>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</si>
  <si>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</si>
  <si>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</si>
  <si>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</si>
  <si>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</si>
  <si>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</si>
  <si>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</si>
  <si>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</si>
  <si>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</si>
  <si>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</si>
  <si>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</si>
  <si>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</si>
  <si>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</si>
  <si>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</si>
  <si>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</si>
  <si>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</si>
  <si>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</si>
  <si>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</si>
  <si>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</si>
  <si>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</si>
  <si>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</si>
  <si>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</si>
  <si>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</si>
  <si>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</si>
  <si>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</si>
  <si>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</si>
  <si>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</si>
  <si>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</si>
  <si>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</si>
  <si>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</si>
  <si>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</si>
  <si>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</si>
  <si>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</si>
  <si>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</si>
  <si>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</si>
  <si>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</si>
  <si>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</si>
  <si>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</si>
  <si>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</si>
  <si>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</si>
  <si>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</si>
  <si>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</si>
  <si>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</si>
  <si>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</si>
  <si>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</si>
  <si>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</si>
  <si>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</si>
  <si>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</si>
  <si>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</si>
  <si>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</si>
  <si>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</si>
  <si>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</si>
  <si>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</si>
  <si>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</si>
  <si>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</si>
  <si>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</si>
  <si>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</si>
  <si>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</si>
  <si>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</si>
  <si>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</si>
  <si>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</si>
  <si>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</si>
  <si>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</si>
  <si>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</si>
  <si>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</si>
  <si>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</si>
  <si>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</si>
  <si>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</si>
  <si>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</si>
  <si>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</si>
  <si>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</si>
  <si>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</si>
  <si>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</si>
  <si>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</si>
  <si>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</si>
  <si>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</si>
  <si>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</si>
  <si>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</si>
  <si>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</si>
  <si>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</si>
  <si>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</si>
  <si>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</si>
  <si>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</si>
  <si>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</si>
  <si>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</si>
  <si>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</si>
  <si>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</si>
  <si>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</si>
  <si>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</si>
  <si>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</si>
  <si>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</si>
  <si>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</si>
  <si>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</si>
  <si>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</si>
  <si>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</si>
  <si>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</si>
  <si>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</si>
  <si>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</si>
  <si>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</si>
  <si>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</si>
  <si>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</si>
  <si>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</si>
  <si>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</si>
  <si>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</si>
  <si>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</si>
  <si>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</si>
  <si>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</si>
  <si>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</si>
  <si>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</si>
  <si>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</si>
  <si>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</si>
  <si>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</si>
  <si>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</si>
  <si>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</si>
  <si>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</si>
  <si>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</si>
  <si>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</si>
  <si>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</si>
  <si>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</si>
  <si>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</si>
  <si>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</si>
  <si>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</si>
  <si>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</si>
  <si>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</si>
  <si>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</si>
  <si>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</si>
  <si>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</si>
  <si>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</si>
  <si>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</si>
  <si>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</si>
  <si>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</si>
  <si>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</si>
  <si>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</si>
  <si>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</si>
  <si>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</si>
  <si>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</si>
  <si>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</si>
  <si>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</si>
  <si>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</si>
  <si>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</si>
  <si>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</si>
  <si>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</si>
  <si>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</si>
  <si>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</si>
  <si>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</si>
  <si>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</si>
  <si>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</si>
  <si>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</si>
  <si>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</si>
  <si>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</si>
  <si>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</si>
  <si>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</si>
  <si>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</si>
  <si>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</si>
  <si>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</si>
  <si>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</si>
  <si>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</si>
  <si>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</si>
  <si>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</si>
  <si>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</si>
  <si>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</si>
  <si>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</si>
  <si>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</si>
  <si>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</si>
  <si>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</si>
  <si>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</si>
  <si>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</si>
  <si>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</si>
  <si>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</si>
  <si>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</si>
  <si>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</si>
  <si>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</si>
  <si>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</si>
  <si>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</si>
  <si>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</si>
  <si>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</si>
  <si>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</si>
  <si>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</si>
  <si>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</si>
  <si>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</si>
  <si>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</si>
  <si>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</si>
  <si>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</si>
  <si>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</si>
  <si>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</si>
  <si>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</si>
  <si>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</si>
  <si>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</si>
  <si>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</si>
  <si>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</si>
  <si>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</si>
  <si>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</si>
  <si>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</si>
  <si>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</si>
  <si>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</si>
  <si>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</si>
  <si>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</si>
  <si>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</si>
  <si>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</si>
  <si>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</si>
  <si>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</si>
  <si>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</si>
  <si>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</si>
  <si>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</si>
  <si>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</si>
  <si>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</si>
  <si>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</si>
  <si>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</si>
  <si>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</si>
  <si>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</si>
  <si>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</si>
  <si>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</si>
  <si>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</si>
  <si>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</si>
  <si>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</si>
  <si>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</si>
  <si>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</si>
  <si>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</si>
  <si>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</si>
  <si>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</si>
  <si>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</si>
  <si>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</si>
  <si>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</si>
  <si>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</si>
  <si>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</si>
  <si>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</si>
  <si>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</si>
  <si>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</si>
  <si>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</si>
  <si>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</si>
  <si>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</si>
  <si>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</si>
  <si>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</si>
  <si>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</si>
  <si>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</si>
  <si>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</si>
  <si>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</si>
  <si>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</si>
  <si>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</si>
  <si>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</si>
  <si>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</si>
  <si>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</si>
  <si>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</si>
  <si>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</si>
  <si>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</si>
  <si>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</si>
  <si>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</si>
  <si>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</si>
  <si>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</si>
  <si>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</si>
  <si>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</si>
  <si>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</si>
  <si>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</si>
  <si>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</si>
  <si>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</si>
  <si>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</si>
  <si>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</si>
  <si>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</si>
  <si>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</si>
  <si>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</si>
  <si>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</si>
  <si>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</si>
  <si>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</si>
  <si>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</si>
  <si>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</si>
  <si>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</si>
  <si>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</si>
  <si>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</si>
  <si>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</si>
  <si>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</si>
  <si>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</si>
  <si>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</si>
  <si>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</si>
  <si>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</si>
  <si>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</si>
  <si>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</si>
  <si>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</si>
  <si>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</si>
  <si>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</si>
  <si>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</si>
  <si>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</si>
  <si>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</si>
  <si>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</si>
  <si>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</si>
  <si>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</si>
  <si>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</si>
  <si>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</si>
  <si>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</si>
  <si>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</si>
  <si>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</si>
  <si>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</si>
  <si>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</si>
  <si>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</si>
  <si>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</si>
  <si>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</si>
  <si>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</si>
  <si>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</si>
  <si>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</si>
  <si>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</si>
  <si>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</si>
  <si>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</si>
  <si>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</si>
  <si>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</si>
  <si>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</si>
  <si>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</si>
  <si>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</si>
  <si>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</si>
  <si>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</si>
  <si>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</si>
  <si>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</si>
  <si>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</si>
  <si>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</si>
  <si>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</si>
  <si>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</si>
  <si>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</si>
  <si>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</si>
  <si>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</si>
  <si>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</si>
  <si>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</si>
  <si>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</si>
  <si>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</si>
  <si>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</si>
  <si>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</si>
  <si>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</si>
  <si>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</si>
  <si>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</si>
  <si>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</si>
  <si>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</si>
  <si>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</si>
  <si>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</si>
  <si>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</si>
  <si>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</si>
  <si>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</si>
  <si>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</si>
  <si>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</si>
  <si>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</si>
  <si>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</si>
  <si>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</si>
  <si>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</si>
  <si>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</si>
  <si>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</si>
  <si>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</si>
  <si>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</si>
  <si>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</si>
  <si>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</si>
  <si>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</si>
  <si>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</si>
  <si>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</si>
  <si>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</si>
  <si>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</si>
  <si>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</si>
  <si>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</si>
  <si>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</si>
  <si>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</si>
  <si>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</si>
  <si>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</si>
  <si>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</si>
  <si>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</si>
  <si>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</si>
  <si>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</si>
  <si>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</si>
  <si>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</si>
  <si>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</si>
  <si>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</si>
  <si>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</si>
  <si>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</si>
  <si>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</si>
  <si>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</si>
  <si>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</si>
  <si>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</si>
  <si>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</si>
  <si>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</si>
  <si>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</si>
  <si>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</si>
  <si>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</si>
  <si>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</si>
  <si>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</si>
  <si>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</si>
  <si>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</si>
  <si>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</si>
  <si>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</si>
  <si>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</si>
  <si>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</si>
  <si>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</si>
  <si>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</si>
  <si>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</si>
  <si>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</si>
  <si>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</si>
  <si>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</si>
  <si>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</si>
  <si>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</si>
  <si>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</si>
  <si>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</si>
  <si>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</si>
  <si>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</si>
  <si>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</si>
  <si>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</si>
  <si>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</si>
  <si>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</si>
  <si>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</si>
  <si>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</si>
  <si>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</si>
  <si>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</si>
  <si>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</si>
  <si>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</si>
  <si>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</si>
  <si>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</si>
  <si>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</si>
  <si>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</si>
  <si>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</si>
  <si>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</si>
  <si>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</si>
  <si>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</si>
  <si>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</si>
  <si>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</si>
  <si>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</si>
  <si>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</si>
  <si>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</si>
  <si>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</si>
  <si>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</si>
  <si>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</si>
  <si>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</si>
  <si>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</si>
  <si>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</si>
  <si>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</si>
  <si>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</si>
  <si>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</si>
  <si>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</si>
  <si>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</si>
  <si>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</si>
  <si>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</si>
  <si>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</si>
  <si>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</si>
  <si>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</si>
  <si>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</si>
  <si>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</si>
  <si>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</si>
  <si>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</si>
  <si>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</si>
  <si>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</si>
  <si>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</si>
  <si>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</si>
  <si>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</si>
  <si>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</si>
  <si>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</si>
  <si>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</si>
  <si>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</si>
  <si>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</si>
  <si>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</si>
  <si>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</si>
  <si>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</si>
  <si>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</si>
  <si>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</si>
  <si>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</si>
  <si>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</si>
  <si>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</si>
  <si>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</si>
  <si>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</si>
  <si>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</si>
  <si>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</si>
  <si>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</si>
  <si>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</si>
  <si>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</si>
  <si>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</si>
  <si>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</si>
  <si>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</si>
  <si>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</si>
  <si>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</si>
  <si>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</si>
  <si>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</si>
  <si>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</si>
  <si>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</si>
  <si>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</si>
  <si>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</si>
  <si>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</si>
  <si>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</si>
  <si>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</si>
  <si>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</si>
  <si>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</si>
  <si>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</si>
  <si>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</si>
  <si>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</si>
  <si>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</si>
  <si>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</si>
  <si>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</si>
  <si>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</si>
  <si>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</si>
  <si>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</si>
  <si>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</si>
  <si>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</si>
  <si>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</si>
  <si>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</si>
  <si>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</si>
  <si>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</si>
  <si>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</si>
  <si>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</si>
  <si>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</si>
  <si>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</si>
  <si>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</si>
  <si>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</si>
  <si>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</si>
  <si>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</si>
  <si>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</si>
  <si>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</si>
  <si>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</si>
  <si>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</si>
  <si>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</si>
  <si>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</si>
  <si>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</si>
  <si>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</si>
  <si>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</si>
  <si>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</si>
  <si>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</si>
  <si>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</si>
  <si>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</si>
  <si>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</si>
  <si>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</si>
  <si>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</si>
  <si>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</si>
  <si>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</si>
  <si>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</si>
  <si>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</si>
  <si>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</si>
  <si>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</si>
  <si>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</si>
  <si>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</si>
  <si>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</si>
  <si>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</si>
  <si>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</si>
  <si>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</si>
  <si>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</si>
  <si>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</si>
  <si>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</si>
  <si>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</si>
  <si>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</si>
  <si>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</si>
  <si>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</si>
  <si>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</si>
  <si>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</si>
  <si>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</si>
  <si>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</si>
  <si>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</si>
  <si>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</si>
  <si>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</si>
  <si>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</si>
  <si>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</si>
  <si>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</si>
  <si>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</si>
  <si>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</si>
  <si>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</si>
  <si>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</si>
  <si>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</si>
  <si>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</si>
  <si>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</si>
  <si>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</si>
  <si>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</si>
  <si>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</si>
  <si>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</si>
  <si>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</si>
  <si>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</si>
  <si>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</si>
  <si>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</si>
  <si>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</si>
  <si>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</si>
  <si>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</si>
  <si>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</si>
  <si>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</si>
  <si>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</si>
  <si>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</si>
  <si>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</si>
  <si>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</si>
  <si>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</si>
  <si>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</si>
  <si>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</si>
  <si>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</si>
  <si>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</si>
  <si>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</si>
  <si>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</si>
  <si>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</si>
  <si>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</si>
  <si>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</si>
  <si>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</si>
  <si>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</si>
  <si>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</si>
  <si>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</si>
  <si>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</si>
  <si>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</si>
  <si>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</si>
  <si>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</si>
  <si>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</si>
  <si>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</si>
  <si>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</si>
  <si>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</si>
  <si>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</si>
  <si>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</si>
  <si>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</si>
  <si>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</si>
  <si>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</si>
  <si>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</si>
  <si>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</si>
  <si>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</si>
  <si>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</si>
  <si>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</si>
  <si>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</si>
  <si>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</si>
  <si>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</si>
  <si>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</si>
  <si>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</si>
  <si>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</si>
  <si>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</si>
  <si>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</si>
  <si>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</si>
  <si>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</si>
  <si>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</si>
  <si>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</si>
  <si>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</si>
  <si>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</si>
  <si>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</si>
  <si>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</si>
  <si>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</si>
  <si>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</si>
  <si>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</si>
  <si>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</si>
  <si>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</si>
  <si>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</si>
  <si>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</si>
  <si>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</si>
  <si>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</si>
  <si>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</si>
  <si>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</si>
  <si>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</si>
  <si>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</si>
  <si>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</si>
  <si>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</si>
  <si>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</si>
  <si>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</si>
  <si>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</si>
  <si>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</si>
  <si>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</si>
  <si>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</si>
  <si>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</si>
  <si>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</si>
  <si>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</si>
  <si>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</si>
  <si>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</si>
  <si>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</si>
  <si>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</si>
  <si>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</si>
  <si>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</si>
  <si>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</si>
  <si>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</si>
  <si>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</si>
  <si>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</si>
  <si>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</si>
  <si>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</si>
  <si>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</si>
  <si>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</si>
  <si>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</si>
  <si>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</si>
  <si>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</si>
  <si>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</si>
  <si>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</si>
  <si>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</si>
  <si>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</si>
  <si>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</si>
  <si>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</si>
  <si>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</si>
  <si>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</si>
  <si>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</si>
  <si>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</si>
  <si>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</si>
  <si>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</si>
  <si>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</si>
  <si>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</si>
  <si>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</si>
  <si>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</si>
  <si>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</si>
  <si>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</si>
  <si>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</si>
  <si>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</si>
  <si>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</si>
  <si>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</si>
  <si>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</si>
  <si>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</si>
  <si>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</si>
  <si>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</si>
  <si>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</si>
  <si>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</si>
  <si>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</si>
  <si>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</si>
  <si>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</si>
  <si>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</si>
  <si>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</si>
  <si>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</si>
  <si>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</si>
  <si>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</si>
  <si>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</si>
  <si>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</si>
  <si>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</si>
  <si>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</si>
  <si>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</si>
  <si>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</si>
  <si>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</si>
  <si>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</si>
  <si>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</si>
  <si>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</si>
  <si>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</si>
  <si>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</si>
  <si>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</si>
  <si>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</si>
  <si>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</si>
  <si>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</si>
  <si>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</si>
  <si>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</si>
  <si>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</si>
  <si>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</si>
  <si>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</si>
  <si>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</si>
  <si>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</si>
  <si>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</si>
  <si>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</si>
  <si>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</si>
  <si>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</si>
  <si>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</si>
  <si>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</si>
  <si>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</si>
  <si>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</si>
  <si>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</si>
  <si>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</si>
  <si>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</si>
  <si>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</si>
  <si>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</si>
  <si>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</si>
  <si>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</si>
  <si>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</si>
  <si>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</si>
  <si>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</si>
  <si>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</si>
  <si>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</si>
  <si>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</si>
  <si>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</si>
  <si>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</si>
  <si>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</si>
  <si>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</si>
  <si>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</si>
  <si>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</si>
  <si>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</si>
  <si>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</si>
  <si>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</si>
  <si>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</si>
  <si>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</si>
  <si>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</si>
  <si>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</si>
  <si>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</si>
  <si>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</si>
  <si>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</si>
  <si>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</si>
  <si>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</si>
  <si>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</si>
  <si>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</si>
  <si>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</si>
  <si>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</si>
  <si>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</si>
  <si>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</si>
  <si>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</si>
  <si>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</si>
  <si>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</si>
  <si>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</si>
  <si>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</si>
  <si>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</si>
  <si>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</si>
  <si>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</si>
  <si>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</si>
  <si>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</si>
  <si>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</si>
  <si>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</si>
  <si>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</si>
  <si>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</si>
  <si>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</si>
  <si>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</si>
  <si>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</si>
  <si>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</si>
  <si>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</si>
  <si>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</si>
  <si>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</si>
  <si>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</si>
  <si>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</si>
  <si>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</si>
  <si>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</si>
  <si>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</si>
  <si>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</si>
  <si>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</si>
  <si>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</si>
  <si>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</si>
  <si>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</si>
  <si>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</si>
  <si>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</si>
  <si>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</si>
  <si>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</si>
  <si>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</si>
  <si>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</si>
  <si>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</si>
  <si>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</si>
  <si>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</si>
  <si>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</si>
  <si>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</si>
  <si>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</si>
  <si>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</si>
  <si>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</si>
  <si>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</si>
  <si>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</si>
  <si>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</si>
  <si>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</si>
  <si>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</si>
  <si>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</si>
  <si>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</si>
  <si>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</si>
  <si>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</si>
  <si>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</si>
  <si>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</si>
  <si>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</si>
  <si>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</si>
  <si>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</si>
  <si>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</si>
  <si>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</si>
  <si>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</si>
  <si>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</si>
  <si>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</si>
  <si>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</si>
  <si>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</si>
  <si>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</si>
  <si>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</si>
  <si>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</si>
  <si>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</si>
  <si>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</si>
  <si>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</si>
  <si>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</si>
  <si>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</si>
  <si>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</si>
  <si>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</si>
  <si>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</si>
  <si>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</si>
  <si>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</si>
  <si>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</si>
  <si>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</si>
  <si>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</si>
  <si>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</si>
  <si>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</si>
  <si>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</si>
  <si>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</si>
  <si>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</si>
  <si>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</si>
  <si>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</si>
  <si>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</si>
  <si>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</si>
  <si>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</si>
  <si>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</si>
  <si>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</si>
  <si>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</si>
  <si>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</si>
  <si>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</si>
  <si>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</si>
  <si>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</si>
  <si>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</si>
  <si>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</si>
  <si>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</si>
  <si>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</si>
  <si>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</si>
  <si>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</si>
  <si>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</si>
  <si>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</si>
  <si>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</si>
  <si>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</si>
  <si>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</si>
  <si>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</si>
  <si>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</si>
  <si>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</si>
  <si>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</si>
  <si>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</si>
  <si>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</si>
  <si>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</si>
  <si>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</si>
  <si>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</si>
  <si>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</si>
  <si>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</si>
  <si>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</si>
  <si>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</si>
  <si>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</si>
  <si>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</si>
  <si>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</si>
  <si>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</si>
  <si>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</si>
  <si>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</si>
  <si>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</si>
  <si>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</si>
  <si>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</si>
  <si>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</si>
  <si>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</si>
  <si>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</si>
  <si>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</si>
  <si>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</si>
  <si>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</si>
  <si>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</si>
  <si>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</si>
  <si>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</si>
  <si>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</si>
  <si>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</si>
  <si>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</si>
  <si>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</si>
  <si>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</si>
  <si>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</si>
  <si>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</si>
  <si>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</si>
  <si>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</si>
  <si>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</si>
  <si>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</si>
  <si>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</si>
  <si>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</si>
  <si>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</si>
  <si>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</si>
  <si>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</si>
  <si>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</si>
  <si>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</si>
  <si>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</si>
  <si>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</si>
  <si>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</si>
  <si>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</si>
  <si>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</si>
  <si>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</si>
  <si>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</si>
  <si>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</si>
  <si>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</si>
  <si>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</si>
  <si>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</si>
  <si>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</si>
  <si>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</si>
  <si>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</si>
  <si>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</si>
  <si>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</si>
  <si>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</si>
  <si>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</si>
  <si>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</si>
  <si>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</si>
  <si>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</si>
  <si>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</si>
  <si>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</si>
  <si>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</si>
  <si>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</si>
  <si>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</si>
  <si>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</si>
  <si>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</si>
  <si>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</si>
  <si>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</si>
  <si>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</si>
  <si>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</si>
  <si>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</si>
  <si>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</si>
  <si>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</si>
  <si>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</si>
  <si>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</si>
  <si>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</si>
  <si>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</si>
  <si>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</si>
  <si>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</si>
  <si>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</si>
  <si>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</si>
  <si>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</si>
  <si>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</si>
  <si>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</si>
  <si>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</si>
  <si>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</si>
  <si>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</si>
  <si>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</si>
  <si>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</si>
  <si>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</si>
  <si>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</si>
  <si>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</si>
  <si>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</si>
  <si>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</si>
  <si>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</si>
  <si>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</si>
  <si>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</si>
  <si>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</si>
  <si>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</si>
  <si>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</si>
  <si>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</si>
  <si>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</si>
  <si>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</si>
  <si>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</si>
  <si>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</si>
  <si>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</si>
  <si>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</si>
  <si>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</si>
  <si>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</si>
  <si>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</si>
  <si>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</si>
  <si>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</si>
  <si>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</si>
  <si>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</si>
  <si>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</si>
  <si>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</si>
  <si>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</si>
  <si>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</si>
  <si>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</si>
  <si>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</si>
  <si>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</si>
  <si>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</si>
  <si>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</si>
  <si>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</si>
  <si>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</si>
  <si>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</si>
  <si>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</si>
  <si>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</si>
  <si>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</si>
  <si>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</si>
  <si>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</si>
  <si>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</si>
  <si>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</si>
  <si>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</si>
  <si>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</si>
  <si>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</si>
  <si>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</si>
  <si>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</si>
  <si>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</si>
  <si>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</si>
  <si>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</si>
  <si>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</si>
  <si>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</si>
  <si>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</si>
  <si>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</si>
  <si>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</si>
  <si>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</si>
  <si>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</si>
  <si>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</si>
  <si>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</si>
  <si>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</si>
  <si>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</si>
  <si>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</si>
  <si>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</si>
  <si>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</si>
  <si>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</si>
  <si>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</si>
  <si>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</si>
  <si>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</si>
  <si>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</si>
  <si>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</si>
  <si>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</si>
  <si>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</si>
  <si>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</si>
  <si>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</si>
  <si>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</si>
  <si>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</si>
  <si>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</si>
  <si>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</si>
  <si>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</si>
  <si>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</si>
  <si>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</si>
  <si>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</si>
  <si>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</si>
  <si>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</si>
  <si>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</si>
  <si>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</si>
  <si>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</si>
  <si>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</si>
  <si>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</si>
  <si>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</si>
  <si>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</si>
  <si>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</si>
  <si>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</si>
  <si>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</si>
  <si>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</si>
  <si>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</si>
  <si>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</si>
  <si>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</si>
  <si>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</si>
  <si>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</si>
  <si>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</si>
  <si>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</si>
  <si>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</si>
  <si>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</si>
  <si>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</si>
  <si>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</si>
  <si>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</si>
  <si>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</si>
  <si>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</si>
  <si>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</si>
  <si>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</si>
  <si>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</si>
  <si>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</si>
  <si>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</si>
  <si>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</si>
  <si>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</si>
  <si>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</si>
  <si>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</si>
  <si>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</si>
  <si>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</si>
  <si>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</si>
  <si>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</si>
  <si>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</si>
  <si>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</si>
  <si>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</si>
  <si>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</si>
  <si>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</si>
  <si>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</si>
  <si>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</si>
  <si>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</si>
  <si>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</si>
  <si>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</si>
  <si>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</si>
  <si>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</si>
  <si>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</si>
  <si>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</si>
  <si>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</si>
  <si>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</si>
  <si>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</si>
  <si>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</si>
  <si>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</si>
  <si>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</si>
  <si>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</si>
  <si>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</si>
  <si>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</si>
  <si>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</si>
  <si>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</si>
  <si>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</si>
  <si>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</si>
  <si>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</si>
  <si>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</si>
  <si>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</si>
  <si>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</si>
  <si>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</si>
  <si>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</si>
  <si>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</si>
  <si>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</si>
  <si>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</si>
  <si>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</si>
  <si>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</si>
  <si>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</si>
  <si>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</si>
  <si>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</si>
  <si>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</si>
  <si>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</si>
  <si>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</si>
  <si>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</si>
  <si>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</si>
  <si>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</si>
  <si>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</si>
  <si>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</si>
  <si>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</si>
  <si>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</si>
  <si>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</si>
  <si>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</si>
  <si>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</si>
  <si>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</si>
  <si>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</si>
  <si>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</si>
  <si>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</si>
  <si>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</si>
  <si>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</si>
  <si>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</si>
  <si>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</si>
  <si>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</si>
  <si>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</si>
  <si>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</si>
  <si>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</si>
  <si>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</si>
  <si>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</si>
  <si>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</si>
  <si>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</si>
  <si>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</si>
  <si>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</si>
  <si>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</si>
  <si>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</si>
  <si>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</si>
  <si>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</si>
  <si>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</si>
  <si>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</si>
  <si>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</si>
  <si>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</si>
  <si>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</si>
  <si>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</si>
  <si>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</si>
  <si>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</si>
  <si>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</si>
  <si>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</si>
  <si>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</si>
  <si>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</si>
  <si>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</si>
  <si>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</si>
  <si>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</si>
  <si>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</si>
  <si>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</si>
  <si>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</si>
  <si>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</si>
  <si>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</si>
  <si>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</si>
  <si>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</si>
  <si>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</si>
  <si>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</si>
  <si>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</si>
  <si>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</si>
  <si>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</si>
  <si>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</si>
  <si>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</si>
  <si>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</si>
  <si>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</si>
  <si>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</si>
  <si>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</si>
  <si>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</si>
  <si>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</si>
  <si>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</si>
  <si>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</si>
  <si>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</si>
  <si>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</si>
  <si>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</si>
  <si>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</si>
  <si>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</si>
  <si>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</si>
  <si>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</si>
  <si>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</si>
  <si>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</si>
  <si>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</si>
  <si>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</si>
  <si>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</si>
  <si>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</si>
  <si>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</si>
  <si>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</si>
  <si>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</si>
  <si>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</si>
  <si>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</si>
  <si>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</si>
  <si>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</si>
  <si>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</si>
  <si>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</si>
  <si>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</si>
  <si>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</si>
  <si>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</si>
  <si>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</si>
  <si>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</si>
  <si>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</si>
  <si>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</si>
  <si>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</si>
  <si>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</si>
  <si>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</si>
  <si>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</si>
  <si>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</si>
  <si>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</si>
  <si>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</si>
  <si>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</si>
  <si>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</si>
  <si>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</si>
  <si>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</si>
  <si>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</si>
  <si>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</si>
  <si>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</si>
  <si>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</si>
  <si>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</si>
  <si>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</si>
  <si>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</si>
  <si>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</si>
  <si>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</si>
  <si>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</si>
  <si>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</si>
  <si>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</si>
  <si>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</si>
  <si>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</si>
  <si>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</si>
  <si>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</si>
  <si>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</si>
  <si>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</si>
  <si>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</si>
  <si>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</si>
  <si>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</si>
  <si>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</si>
  <si>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</si>
  <si>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</si>
  <si>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</si>
  <si>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</si>
  <si>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</si>
  <si>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</si>
  <si>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</si>
  <si>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</si>
  <si>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</si>
  <si>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</si>
  <si>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</si>
  <si>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</si>
  <si>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</si>
  <si>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</si>
  <si>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</si>
  <si>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</si>
  <si>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</si>
  <si>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</si>
  <si>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</si>
  <si>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</si>
  <si>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</si>
  <si>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</si>
  <si>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</si>
  <si>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</si>
  <si>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</si>
  <si>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</si>
  <si>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</si>
  <si>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</si>
  <si>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</si>
  <si>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</si>
  <si>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</si>
  <si>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</si>
  <si>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</si>
  <si>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</si>
  <si>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</si>
  <si>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</si>
  <si>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</si>
  <si>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</si>
  <si>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</si>
  <si>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</si>
  <si>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</si>
  <si>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</si>
  <si>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</si>
  <si>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</si>
  <si>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</si>
  <si>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</si>
  <si>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</si>
  <si>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</si>
  <si>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</si>
  <si>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</si>
  <si>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</si>
  <si>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</si>
  <si>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</si>
  <si>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</si>
  <si>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</si>
  <si>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</si>
  <si>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</si>
  <si>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</si>
  <si>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</si>
  <si>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</si>
  <si>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</si>
  <si>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</si>
  <si>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</si>
  <si>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</si>
  <si>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</si>
  <si>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</si>
  <si>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</si>
  <si>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</si>
  <si>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</si>
  <si>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</si>
  <si>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</si>
  <si>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</si>
  <si>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</si>
  <si>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</si>
  <si>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</si>
  <si>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</si>
  <si>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</si>
  <si>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</si>
  <si>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</si>
  <si>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</si>
  <si>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</si>
  <si>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</si>
  <si>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</si>
  <si>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</si>
  <si>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</si>
  <si>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</si>
  <si>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</si>
  <si>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</si>
  <si>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</si>
  <si>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</si>
  <si>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</si>
  <si>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</si>
  <si>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</si>
  <si>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</si>
  <si>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</si>
  <si>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</si>
  <si>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</si>
  <si>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</si>
  <si>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</si>
  <si>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</si>
  <si>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</si>
  <si>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</si>
  <si>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</si>
  <si>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</si>
  <si>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</si>
  <si>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</si>
  <si>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</si>
  <si>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</si>
  <si>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</si>
  <si>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</si>
  <si>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</si>
  <si>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</si>
  <si>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</si>
  <si>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</si>
  <si>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</si>
  <si>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</si>
  <si>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</si>
  <si>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</si>
  <si>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</si>
  <si>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</si>
  <si>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</si>
  <si>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</si>
  <si>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</si>
  <si>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</si>
  <si>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</si>
  <si>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</si>
  <si>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</si>
  <si>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</si>
  <si>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</si>
  <si>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</si>
  <si>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</si>
  <si>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</si>
  <si>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</si>
  <si>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</si>
  <si>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</si>
  <si>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</si>
  <si>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</si>
  <si>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</si>
  <si>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</si>
  <si>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</si>
  <si>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</si>
  <si>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</si>
  <si>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</si>
  <si>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</si>
  <si>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</si>
  <si>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</si>
  <si>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</si>
  <si>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</si>
  <si>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</si>
  <si>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</si>
  <si>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</si>
  <si>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</si>
  <si>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</si>
  <si>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</si>
  <si>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</si>
  <si>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</si>
  <si>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</si>
  <si>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</si>
  <si>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</si>
  <si>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</si>
  <si>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</si>
  <si>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</si>
  <si>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</si>
  <si>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</si>
  <si>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</si>
  <si>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</si>
  <si>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</si>
  <si>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</si>
  <si>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</si>
  <si>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</si>
  <si>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</si>
  <si>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</si>
  <si>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</si>
  <si>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</si>
  <si>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</si>
  <si>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</si>
  <si>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</si>
  <si>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</si>
  <si>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</si>
  <si>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</si>
  <si>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</si>
  <si>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</si>
  <si>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</si>
  <si>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</si>
  <si>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</si>
  <si>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</si>
  <si>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</si>
  <si>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</si>
  <si>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</si>
  <si>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</si>
  <si>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</si>
  <si>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</si>
  <si>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</si>
  <si>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</si>
  <si>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</si>
  <si>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</si>
  <si>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</si>
  <si>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</si>
  <si>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</si>
  <si>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</si>
  <si>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</si>
  <si>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</si>
  <si>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</si>
  <si>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</si>
  <si>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</si>
  <si>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</si>
  <si>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</si>
  <si>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</si>
  <si>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</si>
  <si>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</si>
  <si>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</si>
  <si>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</si>
  <si>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</si>
  <si>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</si>
  <si>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</si>
  <si>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</si>
  <si>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</si>
  <si>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</si>
  <si>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</si>
  <si>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</si>
  <si>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</si>
  <si>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</si>
  <si>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</si>
  <si>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</si>
  <si>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</si>
  <si>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</si>
  <si>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</si>
  <si>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</si>
  <si>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</si>
  <si>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</si>
  <si>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</si>
  <si>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</si>
  <si>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</si>
  <si>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</si>
  <si>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</si>
  <si>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</si>
  <si>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</si>
  <si>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</si>
  <si>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</si>
  <si>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</si>
  <si>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</si>
  <si>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</si>
  <si>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</si>
  <si>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</si>
  <si>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</si>
  <si>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</si>
  <si>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</si>
  <si>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</si>
  <si>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</si>
  <si>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</si>
  <si>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</si>
  <si>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</si>
  <si>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</si>
  <si>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</si>
  <si>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</si>
  <si>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</si>
  <si>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</si>
  <si>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</si>
  <si>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</si>
  <si>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</si>
  <si>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</si>
  <si>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</si>
  <si>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</si>
  <si>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</si>
  <si>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</si>
  <si>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</si>
  <si>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</si>
  <si>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</si>
  <si>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</si>
  <si>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</si>
  <si>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</si>
  <si>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</si>
  <si>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</si>
  <si>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</si>
  <si>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</si>
  <si>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</si>
  <si>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</si>
  <si>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</si>
  <si>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</si>
  <si>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</si>
  <si>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</si>
  <si>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</si>
  <si>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</si>
  <si>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</si>
  <si>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</si>
  <si>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</si>
  <si>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</si>
  <si>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</si>
  <si>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</si>
  <si>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</si>
  <si>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</si>
  <si>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</si>
  <si>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</si>
  <si>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</si>
  <si>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</si>
  <si>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</si>
  <si>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</si>
  <si>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</si>
  <si>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</si>
  <si>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</si>
  <si>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</si>
  <si>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</si>
  <si>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</si>
  <si>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</si>
  <si>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</si>
  <si>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</si>
  <si>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</si>
  <si>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</si>
  <si>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</si>
  <si>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</si>
  <si>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</si>
  <si>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</si>
  <si>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</si>
  <si>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</si>
  <si>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</si>
  <si>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</si>
  <si>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</si>
  <si>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</si>
  <si>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</si>
  <si>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</si>
  <si>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</si>
  <si>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</si>
  <si>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</si>
  <si>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</si>
  <si>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</si>
  <si>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</si>
  <si>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</si>
  <si>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</si>
  <si>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</si>
  <si>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</si>
  <si>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</si>
  <si>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</si>
  <si>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</si>
  <si>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</si>
  <si>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</si>
  <si>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</si>
  <si>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</si>
  <si>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</si>
  <si>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</si>
  <si>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</si>
  <si>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</si>
  <si>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</si>
  <si>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</si>
  <si>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</si>
  <si>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</si>
  <si>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</si>
  <si>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</si>
  <si>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</si>
  <si>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</si>
  <si>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</si>
  <si>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</si>
  <si>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</si>
  <si>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</si>
  <si>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</si>
  <si>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</si>
  <si>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</si>
  <si>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</si>
  <si>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</si>
  <si>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</si>
  <si>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</si>
  <si>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</si>
  <si>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</si>
  <si>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</si>
  <si>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</si>
  <si>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</si>
  <si>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</si>
  <si>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</si>
  <si>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</si>
  <si>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</si>
  <si>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</si>
  <si>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</si>
  <si>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</si>
  <si>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</si>
  <si>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</si>
  <si>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</si>
  <si>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</si>
  <si>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</si>
  <si>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</si>
  <si>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</si>
  <si>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</si>
  <si>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</si>
  <si>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</si>
  <si>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</si>
  <si>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</si>
  <si>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</si>
  <si>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</si>
  <si>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</si>
  <si>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</si>
  <si>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</si>
  <si>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</si>
  <si>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</si>
  <si>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</si>
  <si>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</si>
  <si>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</si>
  <si>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</si>
  <si>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</si>
  <si>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</si>
  <si>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</si>
  <si>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</si>
  <si>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</si>
  <si>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</si>
  <si>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</si>
  <si>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</si>
  <si>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</si>
  <si>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</si>
  <si>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</si>
  <si>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</si>
  <si>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</si>
  <si>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</si>
  <si>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</si>
  <si>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</si>
  <si>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</si>
  <si>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</si>
  <si>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</si>
  <si>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</si>
  <si>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</si>
  <si>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</si>
  <si>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</si>
  <si>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</si>
  <si>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</si>
  <si>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</si>
  <si>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</si>
  <si>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</si>
  <si>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</si>
  <si>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</si>
  <si>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</si>
  <si>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</si>
  <si>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</si>
  <si>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</si>
  <si>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</si>
  <si>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</si>
  <si>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</si>
  <si>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</si>
  <si>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</si>
  <si>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</si>
  <si>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</si>
  <si>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</si>
  <si>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</si>
  <si>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</si>
  <si>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</si>
  <si>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</si>
  <si>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</si>
  <si>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</si>
  <si>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</si>
  <si>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</si>
  <si>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</si>
  <si>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</si>
  <si>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</si>
  <si>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</si>
  <si>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</si>
  <si>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</si>
  <si>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</si>
  <si>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</si>
  <si>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</si>
  <si>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</si>
  <si>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</si>
  <si>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</si>
  <si>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</si>
  <si>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</si>
  <si>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</si>
  <si>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</si>
  <si>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</si>
  <si>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</si>
  <si>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</si>
  <si>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</si>
  <si>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</si>
  <si>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</si>
  <si>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</si>
  <si>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</si>
  <si>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</si>
  <si>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</si>
  <si>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</si>
  <si>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</si>
  <si>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</si>
  <si>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</si>
  <si>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</si>
  <si>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</si>
  <si>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</si>
  <si>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</si>
  <si>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</si>
  <si>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</si>
  <si>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</si>
  <si>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</si>
  <si>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</si>
  <si>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</si>
  <si>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</si>
  <si>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</si>
  <si>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</si>
  <si>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</si>
  <si>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</si>
  <si>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</si>
  <si>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</si>
  <si>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</si>
  <si>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</si>
  <si>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</si>
  <si>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</si>
  <si>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</si>
  <si>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</si>
  <si>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</si>
  <si>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</si>
  <si>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</si>
  <si>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</si>
  <si>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</si>
  <si>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</si>
  <si>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</si>
  <si>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</si>
  <si>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</si>
  <si>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</si>
  <si>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</si>
  <si>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</si>
  <si>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</si>
  <si>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</si>
  <si>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</si>
  <si>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</si>
  <si>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</si>
  <si>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</si>
  <si>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</si>
  <si>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</si>
  <si>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</si>
  <si>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</si>
  <si>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</si>
  <si>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</si>
  <si>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</si>
  <si>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</si>
  <si>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</si>
  <si>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</si>
  <si>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</si>
  <si>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</si>
  <si>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</si>
  <si>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</si>
  <si>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</si>
  <si>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</si>
  <si>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</si>
  <si>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</si>
  <si>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</si>
  <si>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</si>
  <si>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</si>
  <si>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</si>
  <si>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</si>
  <si>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</si>
  <si>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</si>
  <si>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</si>
  <si>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</si>
  <si>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</si>
  <si>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</si>
  <si>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</si>
  <si>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</si>
  <si>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</si>
  <si>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</si>
  <si>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</si>
  <si>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</si>
  <si>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</si>
  <si>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</si>
  <si>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</si>
  <si>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</si>
  <si>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</si>
  <si>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</si>
  <si>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</si>
  <si>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</si>
  <si>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</si>
  <si>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</si>
  <si>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</si>
  <si>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</si>
  <si>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</si>
  <si>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</si>
  <si>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</si>
  <si>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</si>
  <si>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</si>
  <si>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</si>
  <si>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</si>
  <si>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</si>
  <si>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</si>
  <si>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</si>
  <si>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</si>
  <si>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</si>
  <si>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</si>
  <si>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</si>
  <si>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</si>
  <si>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</si>
  <si>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</si>
  <si>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</si>
  <si>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</si>
  <si>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</si>
  <si>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</si>
  <si>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</si>
  <si>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</si>
  <si>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</si>
  <si>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</si>
  <si>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</si>
  <si>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</si>
  <si>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</si>
  <si>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</si>
  <si>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</si>
  <si>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</si>
  <si>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</si>
  <si>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</si>
  <si>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</si>
  <si>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</si>
  <si>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</si>
  <si>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</si>
  <si>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</si>
  <si>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</si>
  <si>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</si>
  <si>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</si>
  <si>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</si>
  <si>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</si>
  <si>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</si>
  <si>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</si>
  <si>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</si>
  <si>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</si>
  <si>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</si>
  <si>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</si>
  <si>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</si>
  <si>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</si>
  <si>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</si>
  <si>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</si>
  <si>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</si>
  <si>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</si>
  <si>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</si>
  <si>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</si>
  <si>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</si>
  <si>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</si>
  <si>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</si>
  <si>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</si>
  <si>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</si>
  <si>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</si>
  <si>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</si>
  <si>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</si>
  <si>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</si>
  <si>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</si>
  <si>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</si>
  <si>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</si>
  <si>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</si>
  <si>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</si>
  <si>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</si>
  <si>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</si>
  <si>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</si>
  <si>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</si>
  <si>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</si>
  <si>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</si>
  <si>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</si>
  <si>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</si>
  <si>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</si>
  <si>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</si>
  <si>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</si>
  <si>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</si>
  <si>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</si>
  <si>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</si>
  <si>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</si>
  <si>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</si>
  <si>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</si>
  <si>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</si>
  <si>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</si>
  <si>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</si>
  <si>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</si>
  <si>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</si>
  <si>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</si>
  <si>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</si>
  <si>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</si>
  <si>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</si>
  <si>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</si>
  <si>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</si>
  <si>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</si>
  <si>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</si>
  <si>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</si>
  <si>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</si>
  <si>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</si>
  <si>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</si>
  <si>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</si>
  <si>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</si>
  <si>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</si>
  <si>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</si>
  <si>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</si>
  <si>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</si>
  <si>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</si>
  <si>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</si>
  <si>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</si>
  <si>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</si>
  <si>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</si>
  <si>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</si>
  <si>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</si>
  <si>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</si>
  <si>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</si>
  <si>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</si>
  <si>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</si>
  <si>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</si>
  <si>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</si>
  <si>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</si>
  <si>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</si>
  <si>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</si>
  <si>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</si>
  <si>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</si>
  <si>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</si>
  <si>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</si>
  <si>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</si>
  <si>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</si>
  <si>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</si>
  <si>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</si>
  <si>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</si>
  <si>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</si>
  <si>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</si>
  <si>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</si>
  <si>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</si>
  <si>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</si>
  <si>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</si>
  <si>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</si>
  <si>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</si>
  <si>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</si>
  <si>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</si>
  <si>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</si>
  <si>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</si>
  <si>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</si>
  <si>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</si>
  <si>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</si>
  <si>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</si>
  <si>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</si>
  <si>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</si>
  <si>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</si>
  <si>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</si>
  <si>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</si>
  <si>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</si>
  <si>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</si>
  <si>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</si>
  <si>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</si>
  <si>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</si>
  <si>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</si>
  <si>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</si>
  <si>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</si>
  <si>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</si>
  <si>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</si>
  <si>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</si>
  <si>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</si>
  <si>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</si>
  <si>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</si>
  <si>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</si>
  <si>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</si>
  <si>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</si>
  <si>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</si>
  <si>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</si>
  <si>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</si>
  <si>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</si>
  <si>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</si>
  <si>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</si>
  <si>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</si>
  <si>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</si>
  <si>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</si>
  <si>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</si>
  <si>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</si>
  <si>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</si>
  <si>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</si>
  <si>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</si>
  <si>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</si>
  <si>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</si>
  <si>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</si>
  <si>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</si>
  <si>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</si>
  <si>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</si>
  <si>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</si>
  <si>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</si>
  <si>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</si>
  <si>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</si>
  <si>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</si>
  <si>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</si>
  <si>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</si>
  <si>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</si>
  <si>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</si>
  <si>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</si>
  <si>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</si>
  <si>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</si>
  <si>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</si>
  <si>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</si>
  <si>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</si>
  <si>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</si>
  <si>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</si>
  <si>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</si>
  <si>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</si>
  <si>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</si>
  <si>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</si>
  <si>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</si>
  <si>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</si>
  <si>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</si>
  <si>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</si>
  <si>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</si>
  <si>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</si>
  <si>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</si>
  <si>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</si>
  <si>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</si>
  <si>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</si>
  <si>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</si>
  <si>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</si>
  <si>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</si>
  <si>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</si>
  <si>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</si>
  <si>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</si>
  <si>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</si>
  <si>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</si>
  <si>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</si>
  <si>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</si>
  <si>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</si>
  <si>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</si>
  <si>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</si>
  <si>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</si>
  <si>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</si>
  <si>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</si>
  <si>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</si>
  <si>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</si>
  <si>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</si>
  <si>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</si>
  <si>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</si>
  <si>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</si>
  <si>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</si>
  <si>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</si>
  <si>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</si>
  <si>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</si>
  <si>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</si>
  <si>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</si>
  <si>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</si>
  <si>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</si>
  <si>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</si>
  <si>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</si>
  <si>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</si>
  <si>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</si>
  <si>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</si>
  <si>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</si>
  <si>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</si>
  <si>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</si>
  <si>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</si>
  <si>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</si>
  <si>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</si>
  <si>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</si>
  <si>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</si>
  <si>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</si>
  <si>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</si>
  <si>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</si>
  <si>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</si>
  <si>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</si>
  <si>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</si>
  <si>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</si>
  <si>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</si>
  <si>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</si>
  <si>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</si>
  <si>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</si>
  <si>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</si>
  <si>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</si>
  <si>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</si>
  <si>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</si>
  <si>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</si>
  <si>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</si>
  <si>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</si>
  <si>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</si>
  <si>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</si>
  <si>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</si>
  <si>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</si>
  <si>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</si>
  <si>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</si>
  <si>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</si>
  <si>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</si>
  <si>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</si>
  <si>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</si>
  <si>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</si>
  <si>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</si>
  <si>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</si>
  <si>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</si>
  <si>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</si>
  <si>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</si>
  <si>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</si>
  <si>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</si>
  <si>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</si>
  <si>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</si>
  <si>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</si>
  <si>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</si>
  <si>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</si>
  <si>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</si>
  <si>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</si>
  <si>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</si>
  <si>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</si>
  <si>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</si>
  <si>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</si>
  <si>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</si>
  <si>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</si>
  <si>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</si>
  <si>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</si>
  <si>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</si>
  <si>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</si>
  <si>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</si>
  <si>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</si>
  <si>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</si>
  <si>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</si>
  <si>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</si>
  <si>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</si>
  <si>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</si>
  <si>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</si>
  <si>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</si>
  <si>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</si>
  <si>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</si>
  <si>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</si>
  <si>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</si>
  <si>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</si>
  <si>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</si>
  <si>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</si>
  <si>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</si>
  <si>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</si>
  <si>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</si>
  <si>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</si>
  <si>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</si>
  <si>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</si>
  <si>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</si>
  <si>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</si>
  <si>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</si>
  <si>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</si>
  <si>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</si>
  <si>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</si>
  <si>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</si>
  <si>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</si>
  <si>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</si>
  <si>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</si>
  <si>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</si>
  <si>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</si>
  <si>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</si>
  <si>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</si>
  <si>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</si>
  <si>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</si>
  <si>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</si>
  <si>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</si>
  <si>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</si>
  <si>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</si>
  <si>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</si>
  <si>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</si>
  <si>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</si>
  <si>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</si>
  <si>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</si>
  <si>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</si>
  <si>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</si>
  <si>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</si>
  <si>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</si>
  <si>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</si>
  <si>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</si>
  <si>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</si>
  <si>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</si>
  <si>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</si>
  <si>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</si>
  <si>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</si>
  <si>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</si>
  <si>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</si>
  <si>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</si>
  <si>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</si>
  <si>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</si>
  <si>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</si>
  <si>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</si>
  <si>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</si>
  <si>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</si>
  <si>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</si>
  <si>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</si>
  <si>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</si>
  <si>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</si>
  <si>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</si>
  <si>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</si>
  <si>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</si>
  <si>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</si>
  <si>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</si>
  <si>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</si>
  <si>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</si>
  <si>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</si>
  <si>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</si>
  <si>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</si>
  <si>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</si>
  <si>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</si>
  <si>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</si>
  <si>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</si>
  <si>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</si>
  <si>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</si>
  <si>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</si>
  <si>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</si>
  <si>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</si>
  <si>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</si>
  <si>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</si>
  <si>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</si>
  <si>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</si>
  <si>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</si>
  <si>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</si>
  <si>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</si>
  <si>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</si>
  <si>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</si>
  <si>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</si>
  <si>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</si>
  <si>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</si>
  <si>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</si>
  <si>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</si>
  <si>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</si>
  <si>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</si>
  <si>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</si>
  <si>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</si>
  <si>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</si>
  <si>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</si>
  <si>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</si>
  <si>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</si>
  <si>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</si>
  <si>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</si>
  <si>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</si>
  <si>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</si>
  <si>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</si>
  <si>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</si>
  <si>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</si>
  <si>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</si>
  <si>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</si>
  <si>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</si>
  <si>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</si>
  <si>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</si>
  <si>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</si>
  <si>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</si>
  <si>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</si>
  <si>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</si>
  <si>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</si>
  <si>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</si>
  <si>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</si>
  <si>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</si>
  <si>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</si>
  <si>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</si>
  <si>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</si>
  <si>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</si>
  <si>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</si>
  <si>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</si>
  <si>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</si>
  <si>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</si>
  <si>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</si>
  <si>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</si>
  <si>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</si>
  <si>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</si>
  <si>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</si>
  <si>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</si>
  <si>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</si>
  <si>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</si>
  <si>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</si>
  <si>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</si>
  <si>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</si>
  <si>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</si>
  <si>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</si>
  <si>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</si>
  <si>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</si>
  <si>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</si>
  <si>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</si>
  <si>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</si>
  <si>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</si>
  <si>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</si>
  <si>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</si>
  <si>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</si>
  <si>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</si>
  <si>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</si>
  <si>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</si>
  <si>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</si>
  <si>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</si>
  <si>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</si>
  <si>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</si>
  <si>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</si>
  <si>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</si>
  <si>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</si>
  <si>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</si>
  <si>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</si>
  <si>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</si>
  <si>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</si>
  <si>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</si>
  <si>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</si>
  <si>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</si>
  <si>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</si>
  <si>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</si>
  <si>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</si>
  <si>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</si>
  <si>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</si>
  <si>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</si>
  <si>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</si>
  <si>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</si>
  <si>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</si>
  <si>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</si>
  <si>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</si>
  <si>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</si>
  <si>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</si>
  <si>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</si>
  <si>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</si>
  <si>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</si>
  <si>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</si>
  <si>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</si>
  <si>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</si>
  <si>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</si>
  <si>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</si>
  <si>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</si>
  <si>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</si>
  <si>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</si>
  <si>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</si>
  <si>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</si>
  <si>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</si>
  <si>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</si>
  <si>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</si>
  <si>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</si>
  <si>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</si>
  <si>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</si>
  <si>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</si>
  <si>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</si>
  <si>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</si>
  <si>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</si>
  <si>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</si>
  <si>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</si>
  <si>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</si>
  <si>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</si>
  <si>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</si>
  <si>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</si>
  <si>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</si>
  <si>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</si>
  <si>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</si>
  <si>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</si>
  <si>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</si>
  <si>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</si>
  <si>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</si>
  <si>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</si>
  <si>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</si>
  <si>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</si>
  <si>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</si>
  <si>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</si>
  <si>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</si>
  <si>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</si>
  <si>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</si>
  <si>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</si>
  <si>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</si>
  <si>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</si>
  <si>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</si>
  <si>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</si>
  <si>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</si>
  <si>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</si>
  <si>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</si>
  <si>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</si>
  <si>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</si>
  <si>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</si>
  <si>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</si>
  <si>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</si>
  <si>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</si>
  <si>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</si>
  <si>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</si>
  <si>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</si>
  <si>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</si>
  <si>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</si>
  <si>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</si>
  <si>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</si>
  <si>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</si>
  <si>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</si>
  <si>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</si>
  <si>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</si>
  <si>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</si>
  <si>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</si>
  <si>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</si>
  <si>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</si>
  <si>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</si>
  <si>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</si>
  <si>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</si>
  <si>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</si>
  <si>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</si>
  <si>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</si>
  <si>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</si>
  <si>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</si>
  <si>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</si>
  <si>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</si>
  <si>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</si>
  <si>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</si>
  <si>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</si>
  <si>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</si>
  <si>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</si>
  <si>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</si>
  <si>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</si>
  <si>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</si>
  <si>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</si>
  <si>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</si>
  <si>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</si>
  <si>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</si>
  <si>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</si>
  <si>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</si>
  <si>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</si>
  <si>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</si>
  <si>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</si>
  <si>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</si>
  <si>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</si>
  <si>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</si>
  <si>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</si>
  <si>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</si>
  <si>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</si>
  <si>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</si>
  <si>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</si>
  <si>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</si>
  <si>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</si>
  <si>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</si>
  <si>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</si>
  <si>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</si>
  <si>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</si>
  <si>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</si>
  <si>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</si>
  <si>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</si>
  <si>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</si>
  <si>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</si>
  <si>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</si>
  <si>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</si>
  <si>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</si>
  <si>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</si>
  <si>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</si>
  <si>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</si>
  <si>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</si>
  <si>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</si>
  <si>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</si>
  <si>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</si>
  <si>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</si>
  <si>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</si>
  <si>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</si>
  <si>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</si>
  <si>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</si>
  <si>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</si>
  <si>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</si>
  <si>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</si>
  <si>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</si>
  <si>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</si>
  <si>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</si>
  <si>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</si>
  <si>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</si>
  <si>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</si>
  <si>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</si>
  <si>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</si>
  <si>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</si>
  <si>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</si>
  <si>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</si>
  <si>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</si>
  <si>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</si>
  <si>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</si>
  <si>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</si>
  <si>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</si>
  <si>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</si>
  <si>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</si>
  <si>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</si>
  <si>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</si>
  <si>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</si>
  <si>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</si>
  <si>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</si>
  <si>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</si>
  <si>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</si>
  <si>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</si>
  <si>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</si>
  <si>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</si>
  <si>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</si>
  <si>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</si>
  <si>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</si>
  <si>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</si>
  <si>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</si>
  <si>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</si>
  <si>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</si>
  <si>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</si>
  <si>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</si>
  <si>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</si>
  <si>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</si>
  <si>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</si>
  <si>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</si>
  <si>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</si>
  <si>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</si>
  <si>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</si>
  <si>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</si>
  <si>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</si>
  <si>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</si>
  <si>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</si>
  <si>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</si>
  <si>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</si>
  <si>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</si>
  <si>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</si>
  <si>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</si>
  <si>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</si>
  <si>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</si>
  <si>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</si>
  <si>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</si>
  <si>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</si>
  <si>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</si>
  <si>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</si>
  <si>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</si>
  <si>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</si>
  <si>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</si>
  <si>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</si>
  <si>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</si>
  <si>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</si>
  <si>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</si>
  <si>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</si>
  <si>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</si>
  <si>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</si>
  <si>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</si>
  <si>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</si>
  <si>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</si>
  <si>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</si>
  <si>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</si>
  <si>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</si>
  <si>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</si>
  <si>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</si>
  <si>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</si>
  <si>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</si>
  <si>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</si>
  <si>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</si>
  <si>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</si>
  <si>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</si>
  <si>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</si>
  <si>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</si>
  <si>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</si>
  <si>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</si>
  <si>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</si>
  <si>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</si>
  <si>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</si>
  <si>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</si>
  <si>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</si>
  <si>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</si>
  <si>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</si>
  <si>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</si>
  <si>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</si>
  <si>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</si>
  <si>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</si>
  <si>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</si>
  <si>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</si>
  <si>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</si>
  <si>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</si>
  <si>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</si>
  <si>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</si>
  <si>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</si>
  <si>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</si>
  <si>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</si>
  <si>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</si>
  <si>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</si>
  <si>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</si>
  <si>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</si>
  <si>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</si>
  <si>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</si>
  <si>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</si>
  <si>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</si>
  <si>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</si>
  <si>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</si>
  <si>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</si>
  <si>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</si>
  <si>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</si>
  <si>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</si>
  <si>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</si>
  <si>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</si>
  <si>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</si>
  <si>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</si>
  <si>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</si>
  <si>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</si>
  <si>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</si>
  <si>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</si>
  <si>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</si>
  <si>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</si>
  <si>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</si>
  <si>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</si>
  <si>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</si>
  <si>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</si>
  <si>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</si>
  <si>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</si>
  <si>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</si>
  <si>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</si>
  <si>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</si>
  <si>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</si>
  <si>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</si>
  <si>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</si>
  <si>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</si>
  <si>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</si>
  <si>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</si>
  <si>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</si>
  <si>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</si>
  <si>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</si>
  <si>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</si>
  <si>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</si>
  <si>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</si>
  <si>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</si>
  <si>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</si>
  <si>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</si>
  <si>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</si>
  <si>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</si>
  <si>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</si>
  <si>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</si>
  <si>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</si>
  <si>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</si>
  <si>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</si>
  <si>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</si>
  <si>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</si>
  <si>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</si>
  <si>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</si>
  <si>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</si>
  <si>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</si>
  <si>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</si>
  <si>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</si>
  <si>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</si>
  <si>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</si>
  <si>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</si>
  <si>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</si>
  <si>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</si>
  <si>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</si>
  <si>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</si>
  <si>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</si>
  <si>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</si>
  <si>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</si>
  <si>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</si>
  <si>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</si>
  <si>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</si>
  <si>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</si>
  <si>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</si>
  <si>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</si>
  <si>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</si>
  <si>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</si>
  <si>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</si>
  <si>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</si>
  <si>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</si>
  <si>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</si>
  <si>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</si>
  <si>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</si>
  <si>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</si>
  <si>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</si>
  <si>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</si>
  <si>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</si>
  <si>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</si>
  <si>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</si>
  <si>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</si>
  <si>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</si>
  <si>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</si>
  <si>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</si>
  <si>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</si>
  <si>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</si>
  <si>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</si>
  <si>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</si>
  <si>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</si>
  <si>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</si>
  <si>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</si>
  <si>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</si>
  <si>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</si>
  <si>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</si>
  <si>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</si>
  <si>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</si>
  <si>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</si>
  <si>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</si>
  <si>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</si>
  <si>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</si>
  <si>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</si>
  <si>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</si>
  <si>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</si>
  <si>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</si>
  <si>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</si>
  <si>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</si>
  <si>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</si>
  <si>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</si>
  <si>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</si>
  <si>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</si>
  <si>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</si>
  <si>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</si>
  <si>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</si>
  <si>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</si>
  <si>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</si>
  <si>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</si>
  <si>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</si>
  <si>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</si>
  <si>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</si>
  <si>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</si>
  <si>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</si>
  <si>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</si>
  <si>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</si>
  <si>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</si>
  <si>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</si>
  <si>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</si>
  <si>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</si>
  <si>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</si>
  <si>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</si>
  <si>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</si>
  <si>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</si>
  <si>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</si>
  <si>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</si>
  <si>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</si>
  <si>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</si>
  <si>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</si>
  <si>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</si>
  <si>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</si>
  <si>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</si>
  <si>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</si>
  <si>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</si>
  <si>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</si>
  <si>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</si>
  <si>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</si>
  <si>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</si>
  <si>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</si>
  <si>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</si>
  <si>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</si>
  <si>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</si>
  <si>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</si>
  <si>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</si>
  <si>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</si>
  <si>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</si>
  <si>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</si>
  <si>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</si>
  <si>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</si>
  <si>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</si>
  <si>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</si>
  <si>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</si>
  <si>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</si>
  <si>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</si>
  <si>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</si>
  <si>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</si>
  <si>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</si>
  <si>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</si>
  <si>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</si>
  <si>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</si>
  <si>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</si>
  <si>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</si>
  <si>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</si>
  <si>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</si>
  <si>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</si>
  <si>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</si>
  <si>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</si>
  <si>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</si>
  <si>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</si>
  <si>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</si>
  <si>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</si>
  <si>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</si>
  <si>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</si>
  <si>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</si>
  <si>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</si>
  <si>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</si>
  <si>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</si>
  <si>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</si>
  <si>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</si>
  <si>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</si>
  <si>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</si>
  <si>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</si>
  <si>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</si>
  <si>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</si>
  <si>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</si>
  <si>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</si>
  <si>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</si>
  <si>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</si>
  <si>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</si>
  <si>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</si>
  <si>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</si>
  <si>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</si>
  <si>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</si>
  <si>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</si>
  <si>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</si>
  <si>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</si>
  <si>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</si>
  <si>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</si>
  <si>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</si>
  <si>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</si>
  <si>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</si>
  <si>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</si>
  <si>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</si>
  <si>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</si>
  <si>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</si>
  <si>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</si>
  <si>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</si>
  <si>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</si>
  <si>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</si>
  <si>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</si>
  <si>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</si>
  <si>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</si>
  <si>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</si>
  <si>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</si>
  <si>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</si>
  <si>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</si>
  <si>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</si>
  <si>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</si>
  <si>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</si>
  <si>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</si>
  <si>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</si>
  <si>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</si>
  <si>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</si>
  <si>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</si>
  <si>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</si>
  <si>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</si>
  <si>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</si>
  <si>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</si>
  <si>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</si>
  <si>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</si>
  <si>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</si>
  <si>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</si>
  <si>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</si>
  <si>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</si>
  <si>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</si>
  <si>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</si>
  <si>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</si>
  <si>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</si>
  <si>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</si>
  <si>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</si>
  <si>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</si>
  <si>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</si>
  <si>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</si>
  <si>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</si>
  <si>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</si>
  <si>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</si>
  <si>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</si>
  <si>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</si>
  <si>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</si>
  <si>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</si>
  <si>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</si>
  <si>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</si>
  <si>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</si>
  <si>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</si>
  <si>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</si>
  <si>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</si>
  <si>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</si>
  <si>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</si>
  <si>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</si>
  <si>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</si>
  <si>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</si>
  <si>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</si>
  <si>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</si>
  <si>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</si>
  <si>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</si>
  <si>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</si>
  <si>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</si>
  <si>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</si>
  <si>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</si>
  <si>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</si>
  <si>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</si>
  <si>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</si>
  <si>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</si>
  <si>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</si>
  <si>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</si>
  <si>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</si>
  <si>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</si>
  <si>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</si>
  <si>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</si>
  <si>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</si>
  <si>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</si>
  <si>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</si>
  <si>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</si>
  <si>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</si>
  <si>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</si>
  <si>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</si>
  <si>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</si>
  <si>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</si>
  <si>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</si>
  <si>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</si>
  <si>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</si>
  <si>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</si>
  <si>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</si>
  <si>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</si>
  <si>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</si>
  <si>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</si>
  <si>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</si>
  <si>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</si>
  <si>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</si>
  <si>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</si>
  <si>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</si>
  <si>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</si>
  <si>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</si>
  <si>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</si>
  <si>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</si>
  <si>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</si>
  <si>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</si>
  <si>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</si>
  <si>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</si>
  <si>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</si>
  <si>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</si>
  <si>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</si>
  <si>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</si>
  <si>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</si>
  <si>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</si>
  <si>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</si>
  <si>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</si>
  <si>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</si>
  <si>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</si>
  <si>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</si>
  <si>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</si>
  <si>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</si>
  <si>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</si>
  <si>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</si>
  <si>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</si>
  <si>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</si>
  <si>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</si>
  <si>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</si>
  <si>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</si>
  <si>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</si>
  <si>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</si>
  <si>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</si>
  <si>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</si>
  <si>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</si>
  <si>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</si>
  <si>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</si>
  <si>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</si>
  <si>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</si>
  <si>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</si>
  <si>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</si>
  <si>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</si>
  <si>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</si>
  <si>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</si>
  <si>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</si>
  <si>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</si>
  <si>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</si>
  <si>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</si>
  <si>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</si>
  <si>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</si>
  <si>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</si>
  <si>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</si>
  <si>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</si>
  <si>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</si>
  <si>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</si>
  <si>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</si>
  <si>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</si>
  <si>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</si>
  <si>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</si>
  <si>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</si>
  <si>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</si>
  <si>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</si>
  <si>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</si>
  <si>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</si>
  <si>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</si>
  <si>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</si>
  <si>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</si>
  <si>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</si>
  <si>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</si>
  <si>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</si>
  <si>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</si>
  <si>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</si>
  <si>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</si>
  <si>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</si>
  <si>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</si>
  <si>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</si>
  <si>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</si>
  <si>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</si>
  <si>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</si>
  <si>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</si>
  <si>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</si>
  <si>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</si>
  <si>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</si>
  <si>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</si>
  <si>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</si>
  <si>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</si>
  <si>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</si>
  <si>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</si>
  <si>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</si>
  <si>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</si>
  <si>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</si>
  <si>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</si>
  <si>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</si>
  <si>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</si>
  <si>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</si>
  <si>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</si>
  <si>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</si>
  <si>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</si>
  <si>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</si>
  <si>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</si>
  <si>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</si>
  <si>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</si>
  <si>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</si>
  <si>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</si>
  <si>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</si>
  <si>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</si>
  <si>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</si>
  <si>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</si>
  <si>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</si>
  <si>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</si>
  <si>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</si>
  <si>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</si>
  <si>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</si>
  <si>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</si>
  <si>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</si>
  <si>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</si>
  <si>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</si>
  <si>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</si>
  <si>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</si>
  <si>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</si>
  <si>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</si>
  <si>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</si>
  <si>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</si>
  <si>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</si>
  <si>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</si>
  <si>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</si>
  <si>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</si>
  <si>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</si>
  <si>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</si>
  <si>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</si>
  <si>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</si>
  <si>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</si>
  <si>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</si>
  <si>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</si>
  <si>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</si>
  <si>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</si>
  <si>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</si>
  <si>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</si>
  <si>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</si>
  <si>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</si>
  <si>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</si>
  <si>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</si>
  <si>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</si>
  <si>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</si>
  <si>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</si>
  <si>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</si>
  <si>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</si>
  <si>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</si>
  <si>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</si>
  <si>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</si>
  <si>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</si>
  <si>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</si>
  <si>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</si>
  <si>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</si>
  <si>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</si>
  <si>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</si>
  <si>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</si>
  <si>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</si>
  <si>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</si>
  <si>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</si>
  <si>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</si>
  <si>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</si>
  <si>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</si>
  <si>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</si>
  <si>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</si>
  <si>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</si>
  <si>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</si>
  <si>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</si>
  <si>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</si>
  <si>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</si>
  <si>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</si>
  <si>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</si>
  <si>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</si>
  <si>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</si>
  <si>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</si>
  <si>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</si>
  <si>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</si>
  <si>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</si>
  <si>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</si>
  <si>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</si>
  <si>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</si>
  <si>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</si>
  <si>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</si>
  <si>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</si>
  <si>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</si>
  <si>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</si>
  <si>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</si>
  <si>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</si>
  <si>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</si>
  <si>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</si>
  <si>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</si>
  <si>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</si>
  <si>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</si>
  <si>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</si>
  <si>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</si>
  <si>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</si>
  <si>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</si>
  <si>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</si>
  <si>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</si>
  <si>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</si>
  <si>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</si>
  <si>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</si>
  <si>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</si>
  <si>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</si>
  <si>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</si>
  <si>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</si>
  <si>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</si>
  <si>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</si>
  <si>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</si>
  <si>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</si>
  <si>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</si>
  <si>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</si>
  <si>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</si>
  <si>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</si>
  <si>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</si>
  <si>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</si>
  <si>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</si>
  <si>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</si>
  <si>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</si>
  <si>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</si>
  <si>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</si>
  <si>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</si>
  <si>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</si>
  <si>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</si>
  <si>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</si>
  <si>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</si>
  <si>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</si>
  <si>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</si>
  <si>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</si>
  <si>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</si>
  <si>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</si>
  <si>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</si>
  <si>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</si>
  <si>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</si>
  <si>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</si>
  <si>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</si>
  <si>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</si>
  <si>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</si>
  <si>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</si>
  <si>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</si>
  <si>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</si>
  <si>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</si>
  <si>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</si>
  <si>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</si>
  <si>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</si>
  <si>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</si>
  <si>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</si>
  <si>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</si>
  <si>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</si>
  <si>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</si>
  <si>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</si>
  <si>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</si>
  <si>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</si>
  <si>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</si>
  <si>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</si>
  <si>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</si>
  <si>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</si>
  <si>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</si>
  <si>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</si>
  <si>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</si>
  <si>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</si>
  <si>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</si>
  <si>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</si>
  <si>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</si>
  <si>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</si>
  <si>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</si>
  <si>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</si>
  <si>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</si>
  <si>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</si>
  <si>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</si>
  <si>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</si>
  <si>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</si>
  <si>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</si>
  <si>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</si>
  <si>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</si>
  <si>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</si>
  <si>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</si>
  <si>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</si>
  <si>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</si>
  <si>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</si>
  <si>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</si>
  <si>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</si>
  <si>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</si>
  <si>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</si>
  <si>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</si>
  <si>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</si>
  <si>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</si>
  <si>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</si>
  <si>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</si>
  <si>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</si>
  <si>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</si>
  <si>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</si>
  <si>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</si>
  <si>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</si>
  <si>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</si>
  <si>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</si>
  <si>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</si>
  <si>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</si>
  <si>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</si>
  <si>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</si>
  <si>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</si>
  <si>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</si>
  <si>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</si>
  <si>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</si>
  <si>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</si>
  <si>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</si>
  <si>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</si>
  <si>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</si>
  <si>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</si>
  <si>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</si>
  <si>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</si>
  <si>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</si>
  <si>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</si>
  <si>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</si>
  <si>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</si>
  <si>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</si>
  <si>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</si>
  <si>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</si>
  <si>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</si>
  <si>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</si>
  <si>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</si>
  <si>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</si>
  <si>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</si>
  <si>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</si>
  <si>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</si>
  <si>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</si>
  <si>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</si>
  <si>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</si>
  <si>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</si>
  <si>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</si>
  <si>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</si>
  <si>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</si>
  <si>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</si>
  <si>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</si>
  <si>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</si>
  <si>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</si>
  <si>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</si>
  <si>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</si>
  <si>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</si>
  <si>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</si>
  <si>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</si>
  <si>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</si>
  <si>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</si>
  <si>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</si>
  <si>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</si>
  <si>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</si>
  <si>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</si>
  <si>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</si>
  <si>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</si>
  <si>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</si>
  <si>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</si>
  <si>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</si>
  <si>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</si>
  <si>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</si>
  <si>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</si>
  <si>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</si>
  <si>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</si>
  <si>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</si>
  <si>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</si>
  <si>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</si>
  <si>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</si>
  <si>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</si>
  <si>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</si>
  <si>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</si>
  <si>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</si>
  <si>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</si>
  <si>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</si>
  <si>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</si>
  <si>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</si>
  <si>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</si>
  <si>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</si>
  <si>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</si>
  <si>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</si>
  <si>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</si>
  <si>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</si>
  <si>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</si>
  <si>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</si>
  <si>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</si>
  <si>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</si>
  <si>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</si>
  <si>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</si>
  <si>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</si>
  <si>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</si>
  <si>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</si>
  <si>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</si>
  <si>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</si>
  <si>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</si>
  <si>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</si>
  <si>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</si>
  <si>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</si>
  <si>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</si>
  <si>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</si>
  <si>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</si>
  <si>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</si>
  <si>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</si>
  <si>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</si>
  <si>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</si>
  <si>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</si>
  <si>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</si>
  <si>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</si>
  <si>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</si>
  <si>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</si>
  <si>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</si>
  <si>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</si>
  <si>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</si>
  <si>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</si>
  <si>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</si>
  <si>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</si>
  <si>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</si>
  <si>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</si>
  <si>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</si>
  <si>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</si>
  <si>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</si>
  <si>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</si>
  <si>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</si>
  <si>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</si>
  <si>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</si>
  <si>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</si>
  <si>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</si>
  <si>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</si>
  <si>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</si>
  <si>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</si>
  <si>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</si>
  <si>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</si>
  <si>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</si>
  <si>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</si>
  <si>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</si>
  <si>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</si>
  <si>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</si>
  <si>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</si>
  <si>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</si>
  <si>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</si>
  <si>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</si>
  <si>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</si>
  <si>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</si>
  <si>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</si>
  <si>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</si>
  <si>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</si>
  <si>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</si>
  <si>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</si>
  <si>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</si>
  <si>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</si>
  <si>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</si>
  <si>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</si>
  <si>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</si>
  <si>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</si>
  <si>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</si>
  <si>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</si>
  <si>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</si>
  <si>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</si>
  <si>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</si>
  <si>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</si>
  <si>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</si>
  <si>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</si>
  <si>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</si>
  <si>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</si>
  <si>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</si>
  <si>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</si>
  <si>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</si>
  <si>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</si>
  <si>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</si>
  <si>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</si>
  <si>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</si>
  <si>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</si>
  <si>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</si>
  <si>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</si>
  <si>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</si>
  <si>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</si>
  <si>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</si>
  <si>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</si>
  <si>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</si>
  <si>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</si>
  <si>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</si>
  <si>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</si>
  <si>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</si>
  <si>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</si>
  <si>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</si>
  <si>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</si>
  <si>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</si>
  <si>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</si>
  <si>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</si>
  <si>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</si>
  <si>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</si>
  <si>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</si>
  <si>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</si>
  <si>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</si>
  <si>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</si>
  <si>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</si>
  <si>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</si>
  <si>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</si>
  <si>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</si>
  <si>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</si>
  <si>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</si>
  <si>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</si>
  <si>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</si>
  <si>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</si>
  <si>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</si>
  <si>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</si>
  <si>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</si>
  <si>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</si>
  <si>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</si>
  <si>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</si>
  <si>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</si>
  <si>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</si>
  <si>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</si>
  <si>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</si>
  <si>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</si>
  <si>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</si>
  <si>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</si>
  <si>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</si>
  <si>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</si>
  <si>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</si>
  <si>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</si>
  <si>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</si>
  <si>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</si>
  <si>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</si>
  <si>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</si>
  <si>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</si>
  <si>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</si>
  <si>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</si>
  <si>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</si>
  <si>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</si>
  <si>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</si>
  <si>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</si>
  <si>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</si>
  <si>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</si>
  <si>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</si>
  <si>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</si>
  <si>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</si>
  <si>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</si>
  <si>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</si>
  <si>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</si>
  <si>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</si>
  <si>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</si>
  <si>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</si>
  <si>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</si>
  <si>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</si>
  <si>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</si>
  <si>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</si>
  <si>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</si>
  <si>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</si>
  <si>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</si>
  <si>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</si>
  <si>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</si>
  <si>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</si>
  <si>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</si>
  <si>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</si>
  <si>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</si>
  <si>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</si>
  <si>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</si>
  <si>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</si>
  <si>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</si>
  <si>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</si>
  <si>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</si>
  <si>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</si>
  <si>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</si>
  <si>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</si>
  <si>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</si>
  <si>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</si>
  <si>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</si>
  <si>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</si>
  <si>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</si>
  <si>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</si>
  <si>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</si>
  <si>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</si>
  <si>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</si>
  <si>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</si>
  <si>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</si>
  <si>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</si>
  <si>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</si>
  <si>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</si>
  <si>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</si>
  <si>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</si>
  <si>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</si>
  <si>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</si>
  <si>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</si>
  <si>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</si>
  <si>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</si>
  <si>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</si>
  <si>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</si>
  <si>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</si>
  <si>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</si>
  <si>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</si>
  <si>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</si>
  <si>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</si>
  <si>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</si>
  <si>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</si>
  <si>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</si>
  <si>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</si>
  <si>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</si>
  <si>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</si>
  <si>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</si>
  <si>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</si>
  <si>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</si>
  <si>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</si>
  <si>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</si>
  <si>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</si>
  <si>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</si>
  <si>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</si>
  <si>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</si>
  <si>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</si>
  <si>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</si>
  <si>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</si>
  <si>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</si>
  <si>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</si>
  <si>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</si>
  <si>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</si>
  <si>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</si>
  <si>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</si>
  <si>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</si>
  <si>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</si>
  <si>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</si>
  <si>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</si>
  <si>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</si>
  <si>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</si>
  <si>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</si>
  <si>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</si>
  <si>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</si>
  <si>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</si>
  <si>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</si>
  <si>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</si>
  <si>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</si>
  <si>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</si>
  <si>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</si>
  <si>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</si>
  <si>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</si>
  <si>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</si>
  <si>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</si>
  <si>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</si>
  <si>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</si>
  <si>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</si>
  <si>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</si>
  <si>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</si>
  <si>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</si>
  <si>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</si>
  <si>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</si>
  <si>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</si>
  <si>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</si>
  <si>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</si>
  <si>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</si>
  <si>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</si>
  <si>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</si>
  <si>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</si>
  <si>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</si>
  <si>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</si>
  <si>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</si>
  <si>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</si>
  <si>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</si>
  <si>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</si>
  <si>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</si>
  <si>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</si>
  <si>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</si>
  <si>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</si>
  <si>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</si>
  <si>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</si>
  <si>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</si>
  <si>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</si>
  <si>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</si>
  <si>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</si>
  <si>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</si>
  <si>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</si>
  <si>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</si>
  <si>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</si>
  <si>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</si>
  <si>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</si>
  <si>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</si>
  <si>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</si>
  <si>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</si>
  <si>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</si>
  <si>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</si>
  <si>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</si>
  <si>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</si>
  <si>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</si>
  <si>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</si>
  <si>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</si>
  <si>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</si>
  <si>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</si>
  <si>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</si>
  <si>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</si>
  <si>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</si>
  <si>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</si>
  <si>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</si>
  <si>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</si>
  <si>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</si>
  <si>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</si>
  <si>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</si>
  <si>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</si>
  <si>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</si>
  <si>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</si>
  <si>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</si>
  <si>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</si>
  <si>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</si>
  <si>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</si>
  <si>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</si>
  <si>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</si>
  <si>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</si>
  <si>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</si>
  <si>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</si>
  <si>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</si>
  <si>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</si>
  <si>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</si>
  <si>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</si>
  <si>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</si>
  <si>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</si>
  <si>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</si>
  <si>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</si>
  <si>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</si>
  <si>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</si>
  <si>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</si>
  <si>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</si>
  <si>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</si>
  <si>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</si>
  <si>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</si>
  <si>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</si>
  <si>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</si>
  <si>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</si>
  <si>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</si>
  <si>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</si>
  <si>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</si>
  <si>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</si>
  <si>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</si>
  <si>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</si>
  <si>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</si>
  <si>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</si>
  <si>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</si>
  <si>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</si>
  <si>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</si>
  <si>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</si>
  <si>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</si>
  <si>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</si>
  <si>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</si>
  <si>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</si>
  <si>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</si>
  <si>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</si>
  <si>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</si>
  <si>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</si>
  <si>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</si>
  <si>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</si>
  <si>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</si>
  <si>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</si>
  <si>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</si>
  <si>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</si>
  <si>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</si>
  <si>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</si>
  <si>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</si>
  <si>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</si>
  <si>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</si>
  <si>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</si>
  <si>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</si>
  <si>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</si>
  <si>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</si>
  <si>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</si>
  <si>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</si>
  <si>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</si>
  <si>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</si>
  <si>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</si>
  <si>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</si>
  <si>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</si>
  <si>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</si>
  <si>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</si>
  <si>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</si>
  <si>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</si>
  <si>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</si>
  <si>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</si>
  <si>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</si>
  <si>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</si>
  <si>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</si>
  <si>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</si>
  <si>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</si>
  <si>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</si>
  <si>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</si>
  <si>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</si>
  <si>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</si>
  <si>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</si>
  <si>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</si>
  <si>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</si>
  <si>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</si>
  <si>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</si>
  <si>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</si>
  <si>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</si>
  <si>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</si>
  <si>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</si>
  <si>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</si>
  <si>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</si>
  <si>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</si>
  <si>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</si>
  <si>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</si>
  <si>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</si>
  <si>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</si>
  <si>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</si>
  <si>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</si>
  <si>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</si>
  <si>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</si>
  <si>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</si>
  <si>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</si>
  <si>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</si>
  <si>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</si>
  <si>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</si>
  <si>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</si>
  <si>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</si>
  <si>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</si>
  <si>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</si>
  <si>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</si>
  <si>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</si>
  <si>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</si>
  <si>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</si>
  <si>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</si>
  <si>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</si>
  <si>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</si>
  <si>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</si>
  <si>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</si>
  <si>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</si>
  <si>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</si>
  <si>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</si>
  <si>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</si>
  <si>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</si>
  <si>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</si>
  <si>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</si>
  <si>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</si>
  <si>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</si>
  <si>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</si>
  <si>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</si>
  <si>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</si>
  <si>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</si>
  <si>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</si>
  <si>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</si>
  <si>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</si>
  <si>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</si>
  <si>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</si>
  <si>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</si>
  <si>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</si>
  <si>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</si>
  <si>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</si>
  <si>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</si>
  <si>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</si>
  <si>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</si>
  <si>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</si>
  <si>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</si>
  <si>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</si>
  <si>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</si>
  <si>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</si>
  <si>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</si>
  <si>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</si>
  <si>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</si>
  <si>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</si>
  <si>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</si>
  <si>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</si>
  <si>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</si>
  <si>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</si>
  <si>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</si>
  <si>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</si>
  <si>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</si>
  <si>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</si>
  <si>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</si>
  <si>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</si>
  <si>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</si>
  <si>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</si>
  <si>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</si>
  <si>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</si>
  <si>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</si>
  <si>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</si>
  <si>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</si>
  <si>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</si>
  <si>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</si>
  <si>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</si>
  <si>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</si>
  <si>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</si>
  <si>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</si>
  <si>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</si>
  <si>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</si>
  <si>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</si>
  <si>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</si>
  <si>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</si>
  <si>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</si>
  <si>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</si>
  <si>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</si>
  <si>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</si>
  <si>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</si>
  <si>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</si>
  <si>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</si>
  <si>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</si>
  <si>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</si>
  <si>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</si>
  <si>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</si>
  <si>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</si>
  <si>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</si>
  <si>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</si>
  <si>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</si>
  <si>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</si>
  <si>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</si>
  <si>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</si>
  <si>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</si>
  <si>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</si>
  <si>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</si>
  <si>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</si>
  <si>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</si>
  <si>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</si>
  <si>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</si>
  <si>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</si>
  <si>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</si>
  <si>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</si>
  <si>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</si>
  <si>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</si>
  <si>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</si>
  <si>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</si>
  <si>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</si>
  <si>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</si>
  <si>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</si>
  <si>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</si>
  <si>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</si>
  <si>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</si>
  <si>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</si>
  <si>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</si>
  <si>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</si>
  <si>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</si>
  <si>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</si>
  <si>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</si>
  <si>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</si>
  <si>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</si>
  <si>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</si>
  <si>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</si>
  <si>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</si>
  <si>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</si>
  <si>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</si>
  <si>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</si>
  <si>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</si>
  <si>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</si>
  <si>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</si>
  <si>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</si>
  <si>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</si>
  <si>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</si>
  <si>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</si>
  <si>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</si>
  <si>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</si>
  <si>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</si>
  <si>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</si>
  <si>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</si>
  <si>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</si>
  <si>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</si>
  <si>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</si>
  <si>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</si>
  <si>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</si>
  <si>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</si>
  <si>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</si>
  <si>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</si>
  <si>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</si>
  <si>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</si>
  <si>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</si>
  <si>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</si>
  <si>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</si>
  <si>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</si>
  <si>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</si>
  <si>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</si>
  <si>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</si>
  <si>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</si>
  <si>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</si>
  <si>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</si>
  <si>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</si>
  <si>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</si>
  <si>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</si>
  <si>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</si>
  <si>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</si>
  <si>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</si>
  <si>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</si>
  <si>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</si>
  <si>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</si>
  <si>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</si>
  <si>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</si>
  <si>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</si>
  <si>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</si>
  <si>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</si>
  <si>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</si>
  <si>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</si>
  <si>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</si>
  <si>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</si>
  <si>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</si>
  <si>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</si>
  <si>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</si>
  <si>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</si>
  <si>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</si>
  <si>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</si>
  <si>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</si>
  <si>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</si>
  <si>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</si>
  <si>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</si>
  <si>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</si>
  <si>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</si>
  <si>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</si>
  <si>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</si>
  <si>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</si>
  <si>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</si>
  <si>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</si>
  <si>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</si>
  <si>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</si>
  <si>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</si>
  <si>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</si>
  <si>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</si>
  <si>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</si>
  <si>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</si>
  <si>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</si>
  <si>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</si>
  <si>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</si>
  <si>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</si>
  <si>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</si>
  <si>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</si>
  <si>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</si>
  <si>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</si>
  <si>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</si>
  <si>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</si>
  <si>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</si>
  <si>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</si>
  <si>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</si>
  <si>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</si>
  <si>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</si>
  <si>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</si>
  <si>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</si>
  <si>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</si>
  <si>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</si>
  <si>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</si>
  <si>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</si>
  <si>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</si>
  <si>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</si>
  <si>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</si>
  <si>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</si>
  <si>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</si>
  <si>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</si>
  <si>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</si>
  <si>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</si>
  <si>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</si>
  <si>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</si>
  <si>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</si>
  <si>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</si>
  <si>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</si>
  <si>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</si>
  <si>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</si>
  <si>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</si>
  <si>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</si>
  <si>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</si>
  <si>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</si>
  <si>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</si>
  <si>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</si>
  <si>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</si>
  <si>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</si>
  <si>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</si>
  <si>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</si>
  <si>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</si>
  <si>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</si>
  <si>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</si>
  <si>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</si>
  <si>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</si>
  <si>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</si>
  <si>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</si>
  <si>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</si>
  <si>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</si>
  <si>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</si>
  <si>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</si>
  <si>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</si>
  <si>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</si>
  <si>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</si>
  <si>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</si>
  <si>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</si>
  <si>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</si>
  <si>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</si>
  <si>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</si>
  <si>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</si>
  <si>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</si>
  <si>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</si>
  <si>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</si>
  <si>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</si>
  <si>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</si>
  <si>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</si>
  <si>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</si>
  <si>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</si>
  <si>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</si>
  <si>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</si>
  <si>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</si>
  <si>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</si>
  <si>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</si>
  <si>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</si>
  <si>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</si>
  <si>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</si>
  <si>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</si>
  <si>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</si>
  <si>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</si>
  <si>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</si>
  <si>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</si>
  <si>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</si>
  <si>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</si>
  <si>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</si>
  <si>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</si>
  <si>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</si>
  <si>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</si>
  <si>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</si>
  <si>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</si>
  <si>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</si>
  <si>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</si>
  <si>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</si>
  <si>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</si>
  <si>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</si>
  <si>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</si>
  <si>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</si>
  <si>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</si>
  <si>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</si>
  <si>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</si>
  <si>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</si>
  <si>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</si>
  <si>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</si>
  <si>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</si>
  <si>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</si>
  <si>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</si>
  <si>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</si>
  <si>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</si>
  <si>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</si>
  <si>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</si>
  <si>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</si>
  <si>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</si>
  <si>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</si>
  <si>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</si>
  <si>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</si>
  <si>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</si>
  <si>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</si>
  <si>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</si>
  <si>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</si>
  <si>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</si>
  <si>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</si>
  <si>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</si>
  <si>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</si>
  <si>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</si>
  <si>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</si>
  <si>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</si>
  <si>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</si>
  <si>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</si>
  <si>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</si>
  <si>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</si>
  <si>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</si>
  <si>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</si>
  <si>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</si>
  <si>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</si>
  <si>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</si>
  <si>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</si>
  <si>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</si>
  <si>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</si>
  <si>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</si>
  <si>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</si>
  <si>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</si>
  <si>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</si>
  <si>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</si>
  <si>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</si>
  <si>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</si>
  <si>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</si>
  <si>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</si>
  <si>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</si>
  <si>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</si>
  <si>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</si>
  <si>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</si>
  <si>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</si>
  <si>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</si>
  <si>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</si>
  <si>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</si>
  <si>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</si>
  <si>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</si>
  <si>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</si>
  <si>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</si>
  <si>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</si>
  <si>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</si>
  <si>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</si>
  <si>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</si>
  <si>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</si>
  <si>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</si>
  <si>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</si>
  <si>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</si>
  <si>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</si>
  <si>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</si>
  <si>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</si>
  <si>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</si>
  <si>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</si>
  <si>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</si>
  <si>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</si>
  <si>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</si>
  <si>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</si>
  <si>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</si>
  <si>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</si>
  <si>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</si>
  <si>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</si>
  <si>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</si>
  <si>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</si>
  <si>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</si>
  <si>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</si>
  <si>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</si>
  <si>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</si>
  <si>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</si>
  <si>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</si>
  <si>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</si>
  <si>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</si>
  <si>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</si>
  <si>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</si>
  <si>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</si>
  <si>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</si>
  <si>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</si>
  <si>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</si>
  <si>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</si>
  <si>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</si>
  <si>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</si>
  <si>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</si>
  <si>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</si>
  <si>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</si>
  <si>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</si>
  <si>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</si>
  <si>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</si>
  <si>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</si>
  <si>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</si>
  <si>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</si>
  <si>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</si>
  <si>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</si>
  <si>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</si>
  <si>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</si>
  <si>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</si>
  <si>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</si>
  <si>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</si>
  <si>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</si>
  <si>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</si>
  <si>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</si>
  <si>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</si>
  <si>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</si>
  <si>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</si>
  <si>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</si>
  <si>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</si>
  <si>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</si>
  <si>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</si>
  <si>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</si>
  <si>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</si>
  <si>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</si>
  <si>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</si>
  <si>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</si>
  <si>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</si>
  <si>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</si>
  <si>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</si>
  <si>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</si>
  <si>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</si>
  <si>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</si>
  <si>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</si>
  <si>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</si>
  <si>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</si>
  <si>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</si>
  <si>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</si>
  <si>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</si>
  <si>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</si>
  <si>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</si>
  <si>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</si>
  <si>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</si>
  <si>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</si>
  <si>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</si>
  <si>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</si>
  <si>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</si>
  <si>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</si>
  <si>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</si>
  <si>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</si>
  <si>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</si>
  <si>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</si>
  <si>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</si>
  <si>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</si>
  <si>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</si>
  <si>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</si>
  <si>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</si>
  <si>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</si>
  <si>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</si>
  <si>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</si>
  <si>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</si>
  <si>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</si>
  <si>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</si>
  <si>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</si>
  <si>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</si>
  <si>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</si>
  <si>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</si>
  <si>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</si>
  <si>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</si>
  <si>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</si>
  <si>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</si>
  <si>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</si>
  <si>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</si>
  <si>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</si>
  <si>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</si>
  <si>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</si>
  <si>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</si>
  <si>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</si>
  <si>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</si>
  <si>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</si>
  <si>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</si>
  <si>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</si>
  <si>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</si>
  <si>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</si>
  <si>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</si>
  <si>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</si>
  <si>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</si>
  <si>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</si>
  <si>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</si>
  <si>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</si>
  <si>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</si>
  <si>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</si>
  <si>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</si>
  <si>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</si>
  <si>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</si>
  <si>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</si>
  <si>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</si>
  <si>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</si>
  <si>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</si>
  <si>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</si>
  <si>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</si>
  <si>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</si>
  <si>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</si>
  <si>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</si>
  <si>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</si>
  <si>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</si>
  <si>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</si>
  <si>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</si>
  <si>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</si>
  <si>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</si>
  <si>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</si>
  <si>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</si>
  <si>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</si>
  <si>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</si>
  <si>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</si>
  <si>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</si>
  <si>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</si>
  <si>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</si>
  <si>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</si>
  <si>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</si>
  <si>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</si>
  <si>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</si>
  <si>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</si>
  <si>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</si>
  <si>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</si>
  <si>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</si>
  <si>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</si>
  <si>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</si>
  <si>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</si>
  <si>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</si>
  <si>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</si>
  <si>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</si>
  <si>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</si>
  <si>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</si>
  <si>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</si>
  <si>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</si>
  <si>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</si>
  <si>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</si>
  <si>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</si>
  <si>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</si>
  <si>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</si>
  <si>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</si>
  <si>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</si>
  <si>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</si>
  <si>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</si>
  <si>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</si>
  <si>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</si>
  <si>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</si>
  <si>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</si>
  <si>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</si>
  <si>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</si>
  <si>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</si>
  <si>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</si>
  <si>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</si>
  <si>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</si>
  <si>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</si>
  <si>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</si>
  <si>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</si>
  <si>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</si>
  <si>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</si>
  <si>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</si>
  <si>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</si>
  <si>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</si>
  <si>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</si>
  <si>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</si>
  <si>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</si>
  <si>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</si>
  <si>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</si>
  <si>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</si>
  <si>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</si>
  <si>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</si>
  <si>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</si>
  <si>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</si>
  <si>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</si>
  <si>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</si>
  <si>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</si>
  <si>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</si>
  <si>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</si>
  <si>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</si>
  <si>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</si>
  <si>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</si>
  <si>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</si>
  <si>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</si>
  <si>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</si>
  <si>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</si>
  <si>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</si>
  <si>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</si>
  <si>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</si>
  <si>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</si>
  <si>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</si>
  <si>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</si>
  <si>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</si>
  <si>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</si>
  <si>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</si>
  <si>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</si>
  <si>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</si>
  <si>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</si>
  <si>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</si>
  <si>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</si>
  <si>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</si>
  <si>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</si>
  <si>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</si>
  <si>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</si>
  <si>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</si>
  <si>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</si>
  <si>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</si>
  <si>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</si>
  <si>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</si>
  <si>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</si>
  <si>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</si>
  <si>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</si>
  <si>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</si>
  <si>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</si>
  <si>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</si>
  <si>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</si>
  <si>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</si>
  <si>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</si>
  <si>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</si>
  <si>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</si>
  <si>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</si>
  <si>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</si>
  <si>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</si>
  <si>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</si>
  <si>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</si>
  <si>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</si>
  <si>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</si>
  <si>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</si>
  <si>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</si>
  <si>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</si>
  <si>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</si>
  <si>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</si>
  <si>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</si>
  <si>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</si>
  <si>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</si>
  <si>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</si>
  <si>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</si>
  <si>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</si>
  <si>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</si>
  <si>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</si>
  <si>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</si>
  <si>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</si>
  <si>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</si>
  <si>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</si>
  <si>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</si>
  <si>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</si>
  <si>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</si>
  <si>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</si>
  <si>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</si>
  <si>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</si>
  <si>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</si>
  <si>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</si>
  <si>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</si>
  <si>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</si>
  <si>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</si>
  <si>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</si>
  <si>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</si>
  <si>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</si>
  <si>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</si>
  <si>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</si>
  <si>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</si>
  <si>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</si>
  <si>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</si>
  <si>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</si>
  <si>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</si>
  <si>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</si>
  <si>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</si>
  <si>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</si>
  <si>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</si>
  <si>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</si>
  <si>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</si>
  <si>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</si>
  <si>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</si>
  <si>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</si>
  <si>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</si>
  <si>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</si>
  <si>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</si>
  <si>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</si>
  <si>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</si>
  <si>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</si>
  <si>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</si>
  <si>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</si>
  <si>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</si>
  <si>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</si>
  <si>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</si>
  <si>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</si>
  <si>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</si>
  <si>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</si>
  <si>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</si>
  <si>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</si>
  <si>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</si>
  <si>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</si>
  <si>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</si>
  <si>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</si>
  <si>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</si>
  <si>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</si>
  <si>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</si>
  <si>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</si>
  <si>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</si>
  <si>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</si>
  <si>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</si>
  <si>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</si>
  <si>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</si>
  <si>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</si>
  <si>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</si>
  <si>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</si>
  <si>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</si>
  <si>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</si>
  <si>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</si>
  <si>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</si>
  <si>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</si>
  <si>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</si>
  <si>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</si>
  <si>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</si>
  <si>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</si>
  <si>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</si>
  <si>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</si>
  <si>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</si>
  <si>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</si>
  <si>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</si>
  <si>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</si>
  <si>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</si>
  <si>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</si>
  <si>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</si>
  <si>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</si>
  <si>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</si>
  <si>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</si>
  <si>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</si>
  <si>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</si>
  <si>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</si>
  <si>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</si>
  <si>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</si>
  <si>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</si>
  <si>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</si>
  <si>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</si>
  <si>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</si>
  <si>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</si>
  <si>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</si>
  <si>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</si>
  <si>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</si>
  <si>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</si>
  <si>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</si>
  <si>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</si>
  <si>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</si>
  <si>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</si>
  <si>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</si>
  <si>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</si>
  <si>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</si>
  <si>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</si>
  <si>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</si>
  <si>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</si>
  <si>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</si>
  <si>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</si>
  <si>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</si>
  <si>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</si>
  <si>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</si>
  <si>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</si>
  <si>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</si>
  <si>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</si>
  <si>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</si>
  <si>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</si>
  <si>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</si>
  <si>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</si>
  <si>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</si>
  <si>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</si>
  <si>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</si>
  <si>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</si>
  <si>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</si>
  <si>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</si>
  <si>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</si>
  <si>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</si>
  <si>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</si>
  <si>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</si>
  <si>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</si>
  <si>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</si>
  <si>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</si>
  <si>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</si>
  <si>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</si>
  <si>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</si>
  <si>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</si>
  <si>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</si>
  <si>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</si>
  <si>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</si>
  <si>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</si>
  <si>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</si>
  <si>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</si>
  <si>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</si>
  <si>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</si>
  <si>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</si>
  <si>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</si>
  <si>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</si>
  <si>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</si>
  <si>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</si>
  <si>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</si>
  <si>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</si>
  <si>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</si>
  <si>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</si>
  <si>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</si>
  <si>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</si>
  <si>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</si>
  <si>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</si>
  <si>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</si>
  <si>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</si>
  <si>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</si>
  <si>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</si>
  <si>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</si>
  <si>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</si>
  <si>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</si>
  <si>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</si>
  <si>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</si>
  <si>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</si>
  <si>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</si>
  <si>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</si>
  <si>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</si>
  <si>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</si>
  <si>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</si>
  <si>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</si>
  <si>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</si>
  <si>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</si>
  <si>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</si>
  <si>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</si>
  <si>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</si>
  <si>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</si>
  <si>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</si>
  <si>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</si>
  <si>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</si>
  <si>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</si>
  <si>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</si>
  <si>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</si>
  <si>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</si>
  <si>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</si>
  <si>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</si>
  <si>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</si>
  <si>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</si>
  <si>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</si>
  <si>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</si>
  <si>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</si>
  <si>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</si>
  <si>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</si>
  <si>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</si>
  <si>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</si>
  <si>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</si>
  <si>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</si>
  <si>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</si>
  <si>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</si>
  <si>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</si>
  <si>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</si>
  <si>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</si>
  <si>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</si>
  <si>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</si>
  <si>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</si>
  <si>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</si>
  <si>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</si>
  <si>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</si>
  <si>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</si>
  <si>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</si>
  <si>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</si>
  <si>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</si>
  <si>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</si>
  <si>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</si>
  <si>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</si>
  <si>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</si>
  <si>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</si>
  <si>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</si>
  <si>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</si>
  <si>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</si>
  <si>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</si>
  <si>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</si>
  <si>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</si>
  <si>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</si>
  <si>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</si>
  <si>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</si>
  <si>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</si>
  <si>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</si>
  <si>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</si>
  <si>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</si>
  <si>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</si>
  <si>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</si>
  <si>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</si>
  <si>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</si>
  <si>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</si>
  <si>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</si>
  <si>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</si>
  <si>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</si>
  <si>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</si>
  <si>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</si>
  <si>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</si>
  <si>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</si>
  <si>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</si>
  <si>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</si>
  <si>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</si>
  <si>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</si>
  <si>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</si>
  <si>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</si>
  <si>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</si>
  <si>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</si>
  <si>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</si>
  <si>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</si>
  <si>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</si>
  <si>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</si>
  <si>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</si>
  <si>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</si>
  <si>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</si>
  <si>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</si>
  <si>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</si>
  <si>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</si>
  <si>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</si>
  <si>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</si>
  <si>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</si>
  <si>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</si>
  <si>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</si>
  <si>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</si>
  <si>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</si>
  <si>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</si>
  <si>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</si>
  <si>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</si>
  <si>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</si>
  <si>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</si>
  <si>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</si>
  <si>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</si>
  <si>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</si>
  <si>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</si>
  <si>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</si>
  <si>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</si>
  <si>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</si>
  <si>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</si>
  <si>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</si>
  <si>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</si>
  <si>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</si>
  <si>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</si>
  <si>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</si>
  <si>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</si>
  <si>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</si>
  <si>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</si>
  <si>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</si>
  <si>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</si>
  <si>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</si>
  <si>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</si>
  <si>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</si>
  <si>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</si>
  <si>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</si>
  <si>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</si>
  <si>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</si>
  <si>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</si>
  <si>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</si>
  <si>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</si>
  <si>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</si>
  <si>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</si>
  <si>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</si>
  <si>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</si>
  <si>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</si>
  <si>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</si>
  <si>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</si>
  <si>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</si>
  <si>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</si>
  <si>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</si>
  <si>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</si>
  <si>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</si>
  <si>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</si>
  <si>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</si>
  <si>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</si>
  <si>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</si>
  <si>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</si>
  <si>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</si>
  <si>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</si>
  <si>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</si>
  <si>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</si>
  <si>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</si>
  <si>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</si>
  <si>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</si>
  <si>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</si>
  <si>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</si>
  <si>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</si>
  <si>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</si>
  <si>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</si>
  <si>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</si>
  <si>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</si>
  <si>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</si>
  <si>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</si>
  <si>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</si>
  <si>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</si>
  <si>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</si>
  <si>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</si>
  <si>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</si>
  <si>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</si>
  <si>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</si>
  <si>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</si>
  <si>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</si>
  <si>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</si>
  <si>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</si>
  <si>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</si>
  <si>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</si>
  <si>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</si>
  <si>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</si>
  <si>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</si>
  <si>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</si>
  <si>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</si>
  <si>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</si>
  <si>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</si>
  <si>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</si>
  <si>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</si>
  <si>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</si>
  <si>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</si>
  <si>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</si>
  <si>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</si>
  <si>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</si>
  <si>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</si>
  <si>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</si>
  <si>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</si>
  <si>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</si>
  <si>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</si>
  <si>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</si>
  <si>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</si>
  <si>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</si>
  <si>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</si>
  <si>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</si>
  <si>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</si>
  <si>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</si>
  <si>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</si>
  <si>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</si>
  <si>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</si>
  <si>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</si>
  <si>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</si>
  <si>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</si>
  <si>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</si>
  <si>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</si>
  <si>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</si>
  <si>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</si>
  <si>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</si>
  <si>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</si>
  <si>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</si>
  <si>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</si>
  <si>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</si>
  <si>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</si>
  <si>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</si>
  <si>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</si>
  <si>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</si>
  <si>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</si>
  <si>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</si>
  <si>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</si>
  <si>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</si>
  <si>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</si>
  <si>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</si>
  <si>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</si>
  <si>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</si>
  <si>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</si>
  <si>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</si>
  <si>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</si>
  <si>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</si>
  <si>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</si>
  <si>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</si>
  <si>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</si>
  <si>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</si>
  <si>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</si>
  <si>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</si>
  <si>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</si>
  <si>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</si>
  <si>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</si>
  <si>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</si>
  <si>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</si>
  <si>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</si>
  <si>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</si>
  <si>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</si>
  <si>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</si>
  <si>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</si>
  <si>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</si>
  <si>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</si>
  <si>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</si>
  <si>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</si>
  <si>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</si>
  <si>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</si>
  <si>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</si>
  <si>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</si>
  <si>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</si>
  <si>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</si>
  <si>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</si>
  <si>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</si>
  <si>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</si>
  <si>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</si>
  <si>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</si>
  <si>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</si>
  <si>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</si>
  <si>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</si>
  <si>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</si>
  <si>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</si>
  <si>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</si>
  <si>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</si>
  <si>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</si>
  <si>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</si>
  <si>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</si>
  <si>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</si>
  <si>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</si>
  <si>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</si>
  <si>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</si>
  <si>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</si>
  <si>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</si>
  <si>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</si>
  <si>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</si>
  <si>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</si>
  <si>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</si>
  <si>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</si>
  <si>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</si>
  <si>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</si>
  <si>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</si>
  <si>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</si>
  <si>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</si>
  <si>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</si>
  <si>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</si>
  <si>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</si>
  <si>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</si>
  <si>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</si>
  <si>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</si>
  <si>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</si>
  <si>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</si>
  <si>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</si>
  <si>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</si>
  <si>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</si>
  <si>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</si>
  <si>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</si>
  <si>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</si>
  <si>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</si>
  <si>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</si>
  <si>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</si>
  <si>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</si>
  <si>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</si>
  <si>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</si>
  <si>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</si>
  <si>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</si>
  <si>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</si>
  <si>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</si>
  <si>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</si>
  <si>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</si>
  <si>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</si>
  <si>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</si>
  <si>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</si>
  <si>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</si>
  <si>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</si>
  <si>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</si>
  <si>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</si>
  <si>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</si>
  <si>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</si>
  <si>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</si>
  <si>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</si>
  <si>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</si>
  <si>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</si>
  <si>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</si>
  <si>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</si>
  <si>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</si>
  <si>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</si>
  <si>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</si>
  <si>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</si>
  <si>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</si>
  <si>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</si>
  <si>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</si>
  <si>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</si>
  <si>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</si>
  <si>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</si>
  <si>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</si>
  <si>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</si>
  <si>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</si>
  <si>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</si>
  <si>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</si>
  <si>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</si>
  <si>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</si>
  <si>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</si>
  <si>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</si>
  <si>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</si>
  <si>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</si>
  <si>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</si>
  <si>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</si>
  <si>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</si>
  <si>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</si>
  <si>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</si>
  <si>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</si>
  <si>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</si>
  <si>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</si>
  <si>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</si>
  <si>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</si>
  <si>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</si>
  <si>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</si>
  <si>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</si>
  <si>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</si>
  <si>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</si>
  <si>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</si>
  <si>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</si>
  <si>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</si>
  <si>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</si>
  <si>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</si>
  <si>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</si>
  <si>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</si>
  <si>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</si>
  <si>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</si>
  <si>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</si>
  <si>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</si>
  <si>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</si>
  <si>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</si>
  <si>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</si>
  <si>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</si>
  <si>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</si>
  <si>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</si>
  <si>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</si>
  <si>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</si>
  <si>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</si>
  <si>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</si>
  <si>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</si>
  <si>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</si>
  <si>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</si>
  <si>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</si>
  <si>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</si>
  <si>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</si>
  <si>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</si>
  <si>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</si>
  <si>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</si>
  <si>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</si>
  <si>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</si>
  <si>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</si>
  <si>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</si>
  <si>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</si>
  <si>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</si>
  <si>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</si>
  <si>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</si>
  <si>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</si>
  <si>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</si>
  <si>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</si>
  <si>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</si>
  <si>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</si>
  <si>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</si>
  <si>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</si>
  <si>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</si>
  <si>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</si>
  <si>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</si>
  <si>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</si>
  <si>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</si>
  <si>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</si>
  <si>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</si>
  <si>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</si>
  <si>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</si>
  <si>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</si>
  <si>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</si>
  <si>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</si>
  <si>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</si>
  <si>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</si>
  <si>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</si>
  <si>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</si>
  <si>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</si>
  <si>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</si>
  <si>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</si>
  <si>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</si>
  <si>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</si>
  <si>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</si>
  <si>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</si>
  <si>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</si>
  <si>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</si>
  <si>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</si>
  <si>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</si>
  <si>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</si>
  <si>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</si>
  <si>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</si>
  <si>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</si>
  <si>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</si>
  <si>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</si>
  <si>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</si>
  <si>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</si>
  <si>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</si>
  <si>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</si>
  <si>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</si>
  <si>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</si>
  <si>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</si>
  <si>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</si>
  <si>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</si>
  <si>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</si>
  <si>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</si>
  <si>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</si>
  <si>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</si>
  <si>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</si>
  <si>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</si>
  <si>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</si>
  <si>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</si>
  <si>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</si>
  <si>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</si>
  <si>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</si>
  <si>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</si>
  <si>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</si>
  <si>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</si>
  <si>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</si>
  <si>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</si>
  <si>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</si>
  <si>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</si>
  <si>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</si>
  <si>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</si>
  <si>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</si>
  <si>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</si>
  <si>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</si>
  <si>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</si>
  <si>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</si>
  <si>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</si>
  <si>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</si>
  <si>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</si>
  <si>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</si>
  <si>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</si>
  <si>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</si>
  <si>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</si>
  <si>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</si>
  <si>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</si>
  <si>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</si>
  <si>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</si>
  <si>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</si>
  <si>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</si>
  <si>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</si>
  <si>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</si>
  <si>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</si>
  <si>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</si>
  <si>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</si>
  <si>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</si>
  <si>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</si>
  <si>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</si>
  <si>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</si>
  <si>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</si>
  <si>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</si>
  <si>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</si>
  <si>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</si>
  <si>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</si>
  <si>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</si>
  <si>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</si>
  <si>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</si>
  <si>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</si>
  <si>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</si>
  <si>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</si>
  <si>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</si>
  <si>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</si>
  <si>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</si>
  <si>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</si>
  <si>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</si>
  <si>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</si>
  <si>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</si>
  <si>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</si>
  <si>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</si>
  <si>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</si>
  <si>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</si>
  <si>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</si>
  <si>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</si>
  <si>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</si>
  <si>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</si>
  <si>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</si>
  <si>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</si>
  <si>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</si>
  <si>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</si>
  <si>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</si>
  <si>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</si>
  <si>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</si>
  <si>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</si>
  <si>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</si>
  <si>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</si>
  <si>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</si>
  <si>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</si>
  <si>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</si>
  <si>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</si>
  <si>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</si>
  <si>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</si>
  <si>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</si>
  <si>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</si>
  <si>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</si>
  <si>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</si>
  <si>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</si>
  <si>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</si>
  <si>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</si>
  <si>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</si>
  <si>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</si>
  <si>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</si>
  <si>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</si>
  <si>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</si>
  <si>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</si>
  <si>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</si>
  <si>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</si>
  <si>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</si>
  <si>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</si>
  <si>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</si>
  <si>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</si>
  <si>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</si>
  <si>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</si>
  <si>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</si>
  <si>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</si>
  <si>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</si>
  <si>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</si>
  <si>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</si>
  <si>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</si>
  <si>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</si>
  <si>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</si>
  <si>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</si>
  <si>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</si>
  <si>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</si>
  <si>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</si>
  <si>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</si>
  <si>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</si>
  <si>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</si>
  <si>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</si>
  <si>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</si>
  <si>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</si>
  <si>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</si>
  <si>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</si>
  <si>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</si>
  <si>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</si>
  <si>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</si>
  <si>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</si>
  <si>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</si>
  <si>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</si>
  <si>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</si>
  <si>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</si>
  <si>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</si>
  <si>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</si>
  <si>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</si>
  <si>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</si>
  <si>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</si>
  <si>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</si>
  <si>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</si>
  <si>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</si>
  <si>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</si>
  <si>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</si>
  <si>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</si>
  <si>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</si>
  <si>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</si>
  <si>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</si>
  <si>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</si>
  <si>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</si>
  <si>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</si>
  <si>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</si>
  <si>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</si>
  <si>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</si>
  <si>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</si>
  <si>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</si>
  <si>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</si>
  <si>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</si>
  <si>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</si>
  <si>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</si>
  <si>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</si>
  <si>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</si>
  <si>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</si>
  <si>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</si>
  <si>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</si>
  <si>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</si>
  <si>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</si>
  <si>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</si>
  <si>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</si>
  <si>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</si>
  <si>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</si>
  <si>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</si>
  <si>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</si>
  <si>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</si>
  <si>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</si>
  <si>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</si>
  <si>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</si>
  <si>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</si>
  <si>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</si>
  <si>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</si>
  <si>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</si>
  <si>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</si>
  <si>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</si>
  <si>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</si>
  <si>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</si>
  <si>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</si>
  <si>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</si>
  <si>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</si>
  <si>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</si>
  <si>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</si>
  <si>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</si>
  <si>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</si>
  <si>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</si>
  <si>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</si>
  <si>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</si>
  <si>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</si>
  <si>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</si>
  <si>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</si>
  <si>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</si>
  <si>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</si>
  <si>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</si>
  <si>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</si>
  <si>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</si>
  <si>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</si>
  <si>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</si>
  <si>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</si>
  <si>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</si>
  <si>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</si>
  <si>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</si>
  <si>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</si>
  <si>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</si>
  <si>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</si>
  <si>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</si>
  <si>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</si>
  <si>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</si>
  <si>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</si>
  <si>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</si>
  <si>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</si>
  <si>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</si>
  <si>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</si>
  <si>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</si>
  <si>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</si>
  <si>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</si>
  <si>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</si>
  <si>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</si>
  <si>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</si>
  <si>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</si>
  <si>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</si>
  <si>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</si>
  <si>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</si>
  <si>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</si>
  <si>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</si>
  <si>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</si>
  <si>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</si>
  <si>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</si>
  <si>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</si>
  <si>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</si>
  <si>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</si>
  <si>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</si>
  <si>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</si>
  <si>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</si>
  <si>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</si>
  <si>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</si>
  <si>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</si>
  <si>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</si>
  <si>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</si>
  <si>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</si>
  <si>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</si>
  <si>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</si>
  <si>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</si>
  <si>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</si>
  <si>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</si>
  <si>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</si>
  <si>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</si>
  <si>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</si>
  <si>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</si>
  <si>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</si>
  <si>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</si>
  <si>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</si>
  <si>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</si>
  <si>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</si>
  <si>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</si>
  <si>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</si>
  <si>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</si>
  <si>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</si>
  <si>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</si>
  <si>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</si>
  <si>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</si>
  <si>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</si>
  <si>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</si>
  <si>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</si>
  <si>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</si>
  <si>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</si>
  <si>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</si>
  <si>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</si>
  <si>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</si>
  <si>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</si>
  <si>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</si>
  <si>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</si>
  <si>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</si>
  <si>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</si>
  <si>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</si>
  <si>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</si>
  <si>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</si>
  <si>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</si>
  <si>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</si>
  <si>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</si>
  <si>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</si>
  <si>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</si>
  <si>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</si>
  <si>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</si>
  <si>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</si>
  <si>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</si>
  <si>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</si>
  <si>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</si>
  <si>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</si>
  <si>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</si>
  <si>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</si>
  <si>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</si>
  <si>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</si>
  <si>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</si>
  <si>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</si>
  <si>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</si>
  <si>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</si>
  <si>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</si>
  <si>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</si>
  <si>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</si>
  <si>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</si>
  <si>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</si>
  <si>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</si>
  <si>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</si>
  <si>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</si>
  <si>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</si>
  <si>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</si>
  <si>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</si>
  <si>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</si>
  <si>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</si>
  <si>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</si>
  <si>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</si>
  <si>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</si>
  <si>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</si>
  <si>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</si>
  <si>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</si>
  <si>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</si>
  <si>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</si>
  <si>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</si>
  <si>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</si>
  <si>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</si>
  <si>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</si>
  <si>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</si>
  <si>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</si>
  <si>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</si>
  <si>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</si>
  <si>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</si>
  <si>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</si>
  <si>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</si>
  <si>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</si>
  <si>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</si>
  <si>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</si>
  <si>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</si>
  <si>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</si>
  <si>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</si>
  <si>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</si>
  <si>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</si>
  <si>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</si>
  <si>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</si>
  <si>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</si>
  <si>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</si>
  <si>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</si>
  <si>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</si>
  <si>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</si>
  <si>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</si>
  <si>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</si>
  <si>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</si>
  <si>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</si>
  <si>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</si>
  <si>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</si>
  <si>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</si>
  <si>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</si>
  <si>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</si>
  <si>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</si>
  <si>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</si>
  <si>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</si>
  <si>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</si>
  <si>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</si>
  <si>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</si>
  <si>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</si>
  <si>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</si>
  <si>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</si>
  <si>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</si>
  <si>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</si>
  <si>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</si>
  <si>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</si>
  <si>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</si>
  <si>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</si>
  <si>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</si>
  <si>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</si>
  <si>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</si>
  <si>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</si>
  <si>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</si>
  <si>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</si>
  <si>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</si>
  <si>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</si>
  <si>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</si>
  <si>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</si>
  <si>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</si>
  <si>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</si>
  <si>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</si>
  <si>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</si>
  <si>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</si>
  <si>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</si>
  <si>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</si>
  <si>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</si>
  <si>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</si>
  <si>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</si>
  <si>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</si>
  <si>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</si>
  <si>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</si>
  <si>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</si>
  <si>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</si>
  <si>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</si>
  <si>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</si>
  <si>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</si>
  <si>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</si>
  <si>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</si>
  <si>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</si>
  <si>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</si>
  <si>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</si>
  <si>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</si>
  <si>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</si>
  <si>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</si>
  <si>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</si>
  <si>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</si>
  <si>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</si>
  <si>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</si>
  <si>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</si>
  <si>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</si>
  <si>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</si>
  <si>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</si>
  <si>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</si>
  <si>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</si>
  <si>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</si>
  <si>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</si>
  <si>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</si>
  <si>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</si>
  <si>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</si>
  <si>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</si>
  <si>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</si>
  <si>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</si>
  <si>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</si>
  <si>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</si>
  <si>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</si>
  <si>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</si>
  <si>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</si>
  <si>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</si>
  <si>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</si>
  <si>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</si>
  <si>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</si>
  <si>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</si>
  <si>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</si>
  <si>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</si>
  <si>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</si>
  <si>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</si>
  <si>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</si>
  <si>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</si>
  <si>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</si>
  <si>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</si>
  <si>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</si>
  <si>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</si>
  <si>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</si>
  <si>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</si>
  <si>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</si>
  <si>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</si>
  <si>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</si>
  <si>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</si>
  <si>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</si>
  <si>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</si>
  <si>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</si>
  <si>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</si>
  <si>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</si>
  <si>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</si>
  <si>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</si>
  <si>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</si>
  <si>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</si>
  <si>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</si>
  <si>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</si>
  <si>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</si>
  <si>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</si>
  <si>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</si>
  <si>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</si>
  <si>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</si>
  <si>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</si>
  <si>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</si>
  <si>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</si>
  <si>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</si>
  <si>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</si>
  <si>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</si>
  <si>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</si>
  <si>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</si>
  <si>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</si>
  <si>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</si>
  <si>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</si>
  <si>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</si>
  <si>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</si>
  <si>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</si>
  <si>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</si>
  <si>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</si>
  <si>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</si>
  <si>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</si>
  <si>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</si>
  <si>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</si>
  <si>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</si>
  <si>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</si>
  <si>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</si>
  <si>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</si>
  <si>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</si>
  <si>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</si>
  <si>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</si>
  <si>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</si>
  <si>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</si>
  <si>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</si>
  <si>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</si>
  <si>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</si>
  <si>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</si>
  <si>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</si>
  <si>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</si>
  <si>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</si>
  <si>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</si>
  <si>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</si>
  <si>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</si>
  <si>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</si>
  <si>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</si>
  <si>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</si>
  <si>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</si>
  <si>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</si>
  <si>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</si>
  <si>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</si>
  <si>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</si>
  <si>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</si>
  <si>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</si>
  <si>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</si>
  <si>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</si>
  <si>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</si>
  <si>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</si>
  <si>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</si>
  <si>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</si>
  <si>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</si>
  <si>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</si>
  <si>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</si>
  <si>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</si>
  <si>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</si>
  <si>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</si>
  <si>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</si>
  <si>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</si>
  <si>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</si>
  <si>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</si>
  <si>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</si>
  <si>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</si>
  <si>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</si>
  <si>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</si>
  <si>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</si>
  <si>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</si>
  <si>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</si>
  <si>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</si>
  <si>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</si>
  <si>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</si>
  <si>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</si>
  <si>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</si>
  <si>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</si>
  <si>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</si>
  <si>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</si>
  <si>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</si>
  <si>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</si>
  <si>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</si>
  <si>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</si>
  <si>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</si>
  <si>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</si>
  <si>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</si>
  <si>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</si>
  <si>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</si>
  <si>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</si>
  <si>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</si>
  <si>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</si>
  <si>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</si>
  <si>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</si>
  <si>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</si>
  <si>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</si>
  <si>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</si>
  <si>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</si>
  <si>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</si>
  <si>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</si>
  <si>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</si>
  <si>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</si>
  <si>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</si>
  <si>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</si>
  <si>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</si>
  <si>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</si>
  <si>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</si>
  <si>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</si>
  <si>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</si>
  <si>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</si>
  <si>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</si>
  <si>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</si>
  <si>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</si>
  <si>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</si>
  <si>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</si>
  <si>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</si>
  <si>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</si>
  <si>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</si>
  <si>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</si>
  <si>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</si>
  <si>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</si>
  <si>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</si>
  <si>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</si>
  <si>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</si>
  <si>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</si>
  <si>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</si>
  <si>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</si>
  <si>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</si>
  <si>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</si>
  <si>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</si>
  <si>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</si>
  <si>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</si>
  <si>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</si>
  <si>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</si>
  <si>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</si>
  <si>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</si>
  <si>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</si>
  <si>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</si>
  <si>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</si>
  <si>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</si>
  <si>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</si>
  <si>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</si>
  <si>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</si>
  <si>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</si>
  <si>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</si>
  <si>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</si>
  <si>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</si>
  <si>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</si>
  <si>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</si>
  <si>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</si>
  <si>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</si>
  <si>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</si>
  <si>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</si>
  <si>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</si>
  <si>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</si>
  <si>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</si>
  <si>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</si>
  <si>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</si>
  <si>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</si>
  <si>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</si>
  <si>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</si>
  <si>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</si>
  <si>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</si>
  <si>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</si>
  <si>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</si>
  <si>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</si>
  <si>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</si>
  <si>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</si>
  <si>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</si>
  <si>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</si>
  <si>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</si>
  <si>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</si>
  <si>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</si>
  <si>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</si>
  <si>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</si>
  <si>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</si>
  <si>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</si>
  <si>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</si>
  <si>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</si>
  <si>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</si>
  <si>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</si>
  <si>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</si>
  <si>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</si>
  <si>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</si>
  <si>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</si>
  <si>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</si>
  <si>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</si>
  <si>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</si>
  <si>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</si>
  <si>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</si>
  <si>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</si>
  <si>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</si>
  <si>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</si>
  <si>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</si>
  <si>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</si>
  <si>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</si>
  <si>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</si>
  <si>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</si>
  <si>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</si>
  <si>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</si>
  <si>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</si>
  <si>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</si>
  <si>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</si>
  <si>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</si>
  <si>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</si>
  <si>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</si>
  <si>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</si>
  <si>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</si>
  <si>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</si>
  <si>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</si>
  <si>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</si>
  <si>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</si>
  <si>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</si>
  <si>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</si>
  <si>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</si>
  <si>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</si>
  <si>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</si>
  <si>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</si>
  <si>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</si>
  <si>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</si>
  <si>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</si>
  <si>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</si>
  <si>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</si>
  <si>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</si>
  <si>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</si>
  <si>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</si>
  <si>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</si>
  <si>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</si>
  <si>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</si>
  <si>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</si>
  <si>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</si>
  <si>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</si>
  <si>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</si>
  <si>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</si>
  <si>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</si>
  <si>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</si>
  <si>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</si>
  <si>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</si>
  <si>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</si>
  <si>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</si>
  <si>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</si>
  <si>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</si>
  <si>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</si>
  <si>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</si>
  <si>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</si>
  <si>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</si>
  <si>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</si>
  <si>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</si>
  <si>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</si>
  <si>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</si>
  <si>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</si>
  <si>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</si>
  <si>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</si>
  <si>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</si>
  <si>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</si>
  <si>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</si>
  <si>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</si>
  <si>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</si>
  <si>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</si>
  <si>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</si>
  <si>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</si>
  <si>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</si>
  <si>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</si>
  <si>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</si>
  <si>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</si>
  <si>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</si>
  <si>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</si>
  <si>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</si>
  <si>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</si>
  <si>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</si>
  <si>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</si>
  <si>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</si>
  <si>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</si>
  <si>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</si>
  <si>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</si>
  <si>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</si>
  <si>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</si>
  <si>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</si>
  <si>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</si>
  <si>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</si>
  <si>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</si>
  <si>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</si>
  <si>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</si>
  <si>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</si>
  <si>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</si>
  <si>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</si>
  <si>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</si>
  <si>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</si>
  <si>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</si>
  <si>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</si>
  <si>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</si>
  <si>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</si>
  <si>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</si>
  <si>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</si>
  <si>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</si>
  <si>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</si>
  <si>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</si>
  <si>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</si>
  <si>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</si>
  <si>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</si>
  <si>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</si>
  <si>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</si>
  <si>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</si>
  <si>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</si>
  <si>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</si>
  <si>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</si>
  <si>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</si>
  <si>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</si>
  <si>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</si>
  <si>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</si>
  <si>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</si>
  <si>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</si>
  <si>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</si>
  <si>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</si>
  <si>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</si>
  <si>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</si>
  <si>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</si>
  <si>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</si>
  <si>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</si>
  <si>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</si>
  <si>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</si>
  <si>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</si>
  <si>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</si>
  <si>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</si>
  <si>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</si>
  <si>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</si>
  <si>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</si>
  <si>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</si>
  <si>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</si>
  <si>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</si>
  <si>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</si>
  <si>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</si>
  <si>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</si>
  <si>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</si>
  <si>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</si>
  <si>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</si>
  <si>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</si>
  <si>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</si>
  <si>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</si>
  <si>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</si>
  <si>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</si>
  <si>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</si>
  <si>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</si>
  <si>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</si>
  <si>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</si>
  <si>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</si>
  <si>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</si>
  <si>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</si>
  <si>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</si>
  <si>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</si>
  <si>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</si>
  <si>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</si>
  <si>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</si>
  <si>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</si>
  <si>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</si>
  <si>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</si>
  <si>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</si>
  <si>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</si>
  <si>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</si>
  <si>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</si>
  <si>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</si>
  <si>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</si>
  <si>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</si>
  <si>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</si>
  <si>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</si>
  <si>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</si>
  <si>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</si>
  <si>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</si>
  <si>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</si>
  <si>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</si>
  <si>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</si>
  <si>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</si>
  <si>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</si>
  <si>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</si>
  <si>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</si>
  <si>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</si>
  <si>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</si>
  <si>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</si>
  <si>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</si>
  <si>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</si>
  <si>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</si>
  <si>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</si>
  <si>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</si>
  <si>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</si>
  <si>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</si>
  <si>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</si>
  <si>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</si>
  <si>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</si>
  <si>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</si>
  <si>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</si>
  <si>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</si>
  <si>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</si>
  <si>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</si>
  <si>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</si>
  <si>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</si>
  <si>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</si>
  <si>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</si>
  <si>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</si>
  <si>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</si>
  <si>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</si>
  <si>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</si>
  <si>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</si>
  <si>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</si>
  <si>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</si>
  <si>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</si>
  <si>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</si>
  <si>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</si>
  <si>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</si>
  <si>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</si>
  <si>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</si>
  <si>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</si>
  <si>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</si>
  <si>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</si>
  <si>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</si>
  <si>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</si>
  <si>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</si>
  <si>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</si>
  <si>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</si>
  <si>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</si>
  <si>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</si>
  <si>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</si>
  <si>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</si>
  <si>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</si>
  <si>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</si>
  <si>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</si>
  <si>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</si>
  <si>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</si>
  <si>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</si>
  <si>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</si>
  <si>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</si>
  <si>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</si>
  <si>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</si>
  <si>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</si>
  <si>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</si>
  <si>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</si>
  <si>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</si>
  <si>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</si>
  <si>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</si>
  <si>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</si>
  <si>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</si>
  <si>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</si>
  <si>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</si>
  <si>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</si>
  <si>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</si>
  <si>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</si>
  <si>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</si>
  <si>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</si>
  <si>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</si>
  <si>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</si>
  <si>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</si>
  <si>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</si>
  <si>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</si>
  <si>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</si>
  <si>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</si>
  <si>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</si>
  <si>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</si>
  <si>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</si>
  <si>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</si>
  <si>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</si>
  <si>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</si>
  <si>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</si>
  <si>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</si>
  <si>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</si>
  <si>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</si>
  <si>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</si>
  <si>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</si>
  <si>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</si>
  <si>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</si>
  <si>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</si>
  <si>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</si>
  <si>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</si>
  <si>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</si>
  <si>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</si>
  <si>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</si>
  <si>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</si>
  <si>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</si>
  <si>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</si>
  <si>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</si>
  <si>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</si>
  <si>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</si>
  <si>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</si>
  <si>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</si>
  <si>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</si>
  <si>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</si>
  <si>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</si>
  <si>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</si>
  <si>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</si>
  <si>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</si>
  <si>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</si>
  <si>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</si>
  <si>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</si>
  <si>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</si>
  <si>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</si>
  <si>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</si>
  <si>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</si>
  <si>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</si>
  <si>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</si>
  <si>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</si>
  <si>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</si>
  <si>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</si>
  <si>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</si>
  <si>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</si>
  <si>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</si>
  <si>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</si>
  <si>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</si>
  <si>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</si>
  <si>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</si>
  <si>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</si>
  <si>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</si>
  <si>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</si>
  <si>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</si>
  <si>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</si>
  <si>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</si>
  <si>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</si>
  <si>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</si>
  <si>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</si>
  <si>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</si>
  <si>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</si>
  <si>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</si>
  <si>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</si>
  <si>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</si>
  <si>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</si>
  <si>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</si>
  <si>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</si>
  <si>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</si>
  <si>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</si>
  <si>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</si>
  <si>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</si>
  <si>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</si>
  <si>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</si>
  <si>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</si>
  <si>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</si>
  <si>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</si>
  <si>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</si>
  <si>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</si>
  <si>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</si>
  <si>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</si>
  <si>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</si>
  <si>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</si>
  <si>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</si>
  <si>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</si>
  <si>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</si>
  <si>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</si>
  <si>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</si>
  <si>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</si>
  <si>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</si>
  <si>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</si>
  <si>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</si>
  <si>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</si>
  <si>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</si>
  <si>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</si>
  <si>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</si>
  <si>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</si>
  <si>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</si>
  <si>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</si>
  <si>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</si>
  <si>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</si>
  <si>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</si>
  <si>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</si>
  <si>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</si>
  <si>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</si>
  <si>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</si>
  <si>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</si>
  <si>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</si>
  <si>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</si>
  <si>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</si>
  <si>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</si>
  <si>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</si>
  <si>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</si>
  <si>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</si>
  <si>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</si>
  <si>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</si>
  <si>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</si>
  <si>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</si>
  <si>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</si>
  <si>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</si>
  <si>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</si>
  <si>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</si>
  <si>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</si>
  <si>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</si>
  <si>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</si>
  <si>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</si>
  <si>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</si>
  <si>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</si>
  <si>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</si>
  <si>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</si>
  <si>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</si>
  <si>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</si>
  <si>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</si>
  <si>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</si>
  <si>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</si>
  <si>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</si>
  <si>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</si>
  <si>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</si>
  <si>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</si>
  <si>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</si>
  <si>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</si>
  <si>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</si>
  <si>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</si>
  <si>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</si>
  <si>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</si>
  <si>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</si>
  <si>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</si>
  <si>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</si>
  <si>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</si>
  <si>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</si>
  <si>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</si>
  <si>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</si>
  <si>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</si>
  <si>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</si>
  <si>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</si>
  <si>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</si>
  <si>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</si>
  <si>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</si>
  <si>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</si>
  <si>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</si>
  <si>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</si>
  <si>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</si>
  <si>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</si>
  <si>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</si>
  <si>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</si>
  <si>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</si>
  <si>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</si>
  <si>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</si>
  <si>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</si>
  <si>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</si>
  <si>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</si>
  <si>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</si>
  <si>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</si>
  <si>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</si>
  <si>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</si>
  <si>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</si>
  <si>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</si>
  <si>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</si>
  <si>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</si>
  <si>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</si>
  <si>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</si>
  <si>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</si>
  <si>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</si>
  <si>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</si>
  <si>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</si>
  <si>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</si>
  <si>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</si>
  <si>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</si>
  <si>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</si>
  <si>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</si>
  <si>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</si>
  <si>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</si>
  <si>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</si>
  <si>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</si>
  <si>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</si>
  <si>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</si>
  <si>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</si>
  <si>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</si>
  <si>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</si>
  <si>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</si>
  <si>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</si>
  <si>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</si>
  <si>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</si>
  <si>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</si>
  <si>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</si>
  <si>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</si>
  <si>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</si>
  <si>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</si>
  <si>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</si>
  <si>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</si>
  <si>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</si>
  <si>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</si>
  <si>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</si>
  <si>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</si>
  <si>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</si>
  <si>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</si>
  <si>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</si>
  <si>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</si>
  <si>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</si>
  <si>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</si>
  <si>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</si>
  <si>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</si>
  <si>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</si>
  <si>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</si>
  <si>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</si>
  <si>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</si>
  <si>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</si>
  <si>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</si>
  <si>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</si>
  <si>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</si>
  <si>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</si>
  <si>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</si>
  <si>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</si>
  <si>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</si>
  <si>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</si>
  <si>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</si>
  <si>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</si>
  <si>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</si>
  <si>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</si>
  <si>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</si>
  <si>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</si>
  <si>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</si>
  <si>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</si>
  <si>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</si>
  <si>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</si>
  <si>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</si>
  <si>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</si>
  <si>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</si>
  <si>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</si>
  <si>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</si>
  <si>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</si>
  <si>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</si>
  <si>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</si>
  <si>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</si>
  <si>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</si>
  <si>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</si>
  <si>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</si>
  <si>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</si>
  <si>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</si>
  <si>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</si>
  <si>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</si>
  <si>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</si>
  <si>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</si>
  <si>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</si>
  <si>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</si>
  <si>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</si>
  <si>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</si>
  <si>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</si>
  <si>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</si>
  <si>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</si>
  <si>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</si>
  <si>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</si>
  <si>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</si>
  <si>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</si>
  <si>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</si>
  <si>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</si>
  <si>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</si>
  <si>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</si>
  <si>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</si>
  <si>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</si>
  <si>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</si>
  <si>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</si>
  <si>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</si>
  <si>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</si>
  <si>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</si>
  <si>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</si>
  <si>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</si>
  <si>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</si>
  <si>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</si>
  <si>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</si>
  <si>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</si>
  <si>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</si>
  <si>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</si>
  <si>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</si>
  <si>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</si>
  <si>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</si>
  <si>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</si>
  <si>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</si>
  <si>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</si>
  <si>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</si>
  <si>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</si>
  <si>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</si>
  <si>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</si>
  <si>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</si>
  <si>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</si>
  <si>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</si>
  <si>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</si>
  <si>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</si>
  <si>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</si>
  <si>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</si>
  <si>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</si>
  <si>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</si>
  <si>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</si>
  <si>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</si>
  <si>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</si>
  <si>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</si>
  <si>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</si>
  <si>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</si>
  <si>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</si>
  <si>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</si>
  <si>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</si>
  <si>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</si>
  <si>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</si>
  <si>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</si>
  <si>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</si>
  <si>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</si>
  <si>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</si>
  <si>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</si>
  <si>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</si>
  <si>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</si>
  <si>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</si>
  <si>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</si>
  <si>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</si>
  <si>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</si>
  <si>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</si>
  <si>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</si>
  <si>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</si>
  <si>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</si>
  <si>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</si>
  <si>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</si>
  <si>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</si>
  <si>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</si>
  <si>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</si>
  <si>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</si>
  <si>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</si>
  <si>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</si>
  <si>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</si>
  <si>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</si>
  <si>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</si>
  <si>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</si>
  <si>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</si>
  <si>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</si>
  <si>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</si>
  <si>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</si>
  <si>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</si>
  <si>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</si>
  <si>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</si>
  <si>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</si>
  <si>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</si>
  <si>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</si>
  <si>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</si>
  <si>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</si>
  <si>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</si>
  <si>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</si>
  <si>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</si>
  <si>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</si>
  <si>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</si>
  <si>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</si>
  <si>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</si>
  <si>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</si>
  <si>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</si>
  <si>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</si>
  <si>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</si>
  <si>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</si>
  <si>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</si>
  <si>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</si>
  <si>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</si>
  <si>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</si>
  <si>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</si>
  <si>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</si>
  <si>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</si>
  <si>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</si>
  <si>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</si>
  <si>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</si>
  <si>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</si>
  <si>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</si>
  <si>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</si>
  <si>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</si>
  <si>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</si>
  <si>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</si>
  <si>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</si>
  <si>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</si>
  <si>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</si>
  <si>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</si>
  <si>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</si>
  <si>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</si>
  <si>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</si>
  <si>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</si>
  <si>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</si>
  <si>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</si>
  <si>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</si>
  <si>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</si>
  <si>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</si>
  <si>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</si>
  <si>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</si>
  <si>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</si>
  <si>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</si>
  <si>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</si>
  <si>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</si>
  <si>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</si>
  <si>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</si>
  <si>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</si>
  <si>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</si>
  <si>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</si>
  <si>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</si>
  <si>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</si>
  <si>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</si>
  <si>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</si>
  <si>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</si>
  <si>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</si>
  <si>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</si>
  <si>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</si>
  <si>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</si>
  <si>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</si>
  <si>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</si>
  <si>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</si>
  <si>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</si>
  <si>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</si>
  <si>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</si>
  <si>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</si>
  <si>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</si>
  <si>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</si>
  <si>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</si>
  <si>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</si>
  <si>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</si>
  <si>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</si>
  <si>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</si>
  <si>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</si>
  <si>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</si>
  <si>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</si>
  <si>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</si>
  <si>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</si>
  <si>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</si>
  <si>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</si>
  <si>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</si>
  <si>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</si>
  <si>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</si>
  <si>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</si>
  <si>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</si>
  <si>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</si>
  <si>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</si>
  <si>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</si>
  <si>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</si>
  <si>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</si>
  <si>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</si>
  <si>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</si>
  <si>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</si>
  <si>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</si>
  <si>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</si>
  <si>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</si>
  <si>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</si>
  <si>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</si>
  <si>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</si>
  <si>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</si>
  <si>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</si>
  <si>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</si>
  <si>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</si>
  <si>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</si>
  <si>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</si>
  <si>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</si>
  <si>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</si>
  <si>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</si>
  <si>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</si>
  <si>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</si>
  <si>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</si>
  <si>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</si>
  <si>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</si>
  <si>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</si>
  <si>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</si>
  <si>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</si>
  <si>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</si>
  <si>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</si>
  <si>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</si>
  <si>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</si>
  <si>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</si>
  <si>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</si>
  <si>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</si>
  <si>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</si>
  <si>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</si>
  <si>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</si>
  <si>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</si>
  <si>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</si>
  <si>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</si>
  <si>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</si>
  <si>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</si>
  <si>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</si>
  <si>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</si>
  <si>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</si>
  <si>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</si>
  <si>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</si>
  <si>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</si>
  <si>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</si>
  <si>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</si>
  <si>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</si>
  <si>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</si>
  <si>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</si>
  <si>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</si>
  <si>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</si>
  <si>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</si>
  <si>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</si>
  <si>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</si>
  <si>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</si>
  <si>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</si>
  <si>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</si>
  <si>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</si>
  <si>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</si>
  <si>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</si>
  <si>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</si>
  <si>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</si>
  <si>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</si>
  <si>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</si>
  <si>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</si>
  <si>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</si>
  <si>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</si>
  <si>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</si>
  <si>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</si>
  <si>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</si>
  <si>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</si>
  <si>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</si>
  <si>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</si>
  <si>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</si>
  <si>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</si>
  <si>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</si>
  <si>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</si>
  <si>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</si>
  <si>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</si>
  <si>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</si>
  <si>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</si>
  <si>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</si>
  <si>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</si>
  <si>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</si>
  <si>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</si>
  <si>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</si>
  <si>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</si>
  <si>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</si>
  <si>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</si>
  <si>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</si>
  <si>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</si>
  <si>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</si>
  <si>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</si>
  <si>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</si>
  <si>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</si>
  <si>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</si>
  <si>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</si>
  <si>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</si>
  <si>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</si>
  <si>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</si>
  <si>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</si>
  <si>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</si>
  <si>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</si>
  <si>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</si>
  <si>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</si>
  <si>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</si>
  <si>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</si>
  <si>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</si>
  <si>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</si>
  <si>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</si>
  <si>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</si>
  <si>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</si>
  <si>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</si>
  <si>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</si>
  <si>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</si>
  <si>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</si>
  <si>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</si>
  <si>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</si>
  <si>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</si>
  <si>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</si>
  <si>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</si>
  <si>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</si>
  <si>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</si>
  <si>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</si>
  <si>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</si>
  <si>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</si>
  <si>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</si>
  <si>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</si>
  <si>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</si>
  <si>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</si>
  <si>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</si>
  <si>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</si>
  <si>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</si>
  <si>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</si>
  <si>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</si>
  <si>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</si>
  <si>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</si>
  <si>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</si>
  <si>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</si>
  <si>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</si>
  <si>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</si>
  <si>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</si>
  <si>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</si>
  <si>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</si>
  <si>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</si>
  <si>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</si>
  <si>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</si>
  <si>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</si>
  <si>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</si>
  <si>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</si>
  <si>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</si>
  <si>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</si>
  <si>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</si>
  <si>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</si>
  <si>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</si>
  <si>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</si>
  <si>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</si>
  <si>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</si>
  <si>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</si>
  <si>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</si>
  <si>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</si>
  <si>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</si>
  <si>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</si>
  <si>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</si>
  <si>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</si>
  <si>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</si>
  <si>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</si>
  <si>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</si>
  <si>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</si>
  <si>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</si>
  <si>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</si>
  <si>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</si>
  <si>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</si>
  <si>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</si>
  <si>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</si>
  <si>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</si>
  <si>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</si>
  <si>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</si>
  <si>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</si>
  <si>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</si>
  <si>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</si>
  <si>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</si>
  <si>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</si>
  <si>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</si>
  <si>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</si>
  <si>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</si>
  <si>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</si>
  <si>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</si>
  <si>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</si>
  <si>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</si>
  <si>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</si>
  <si>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</si>
  <si>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</si>
  <si>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</si>
  <si>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</si>
  <si>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</si>
  <si>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</si>
  <si>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</si>
  <si>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</si>
  <si>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</si>
  <si>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</si>
  <si>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</si>
  <si>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</si>
  <si>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</si>
  <si>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</si>
  <si>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</si>
  <si>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</si>
  <si>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</si>
  <si>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</si>
  <si>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</si>
  <si>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</si>
  <si>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</si>
  <si>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</si>
  <si>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</si>
  <si>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</si>
  <si>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</si>
  <si>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</si>
  <si>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</si>
  <si>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</si>
  <si>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</si>
  <si>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</si>
  <si>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</si>
  <si>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</si>
  <si>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</si>
  <si>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</si>
  <si>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</si>
  <si>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</si>
  <si>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</si>
  <si>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</si>
  <si>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</si>
  <si>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</si>
  <si>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</si>
  <si>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</si>
  <si>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</si>
  <si>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</si>
  <si>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</si>
  <si>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</si>
  <si>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</si>
  <si>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</si>
  <si>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</si>
  <si>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</si>
  <si>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</si>
  <si>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</si>
  <si>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</si>
  <si>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</si>
  <si>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</si>
  <si>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</si>
  <si>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</si>
  <si>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</si>
  <si>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</si>
  <si>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</si>
  <si>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</si>
  <si>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</si>
  <si>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</si>
  <si>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</si>
  <si>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</si>
  <si>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</si>
  <si>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</si>
  <si>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</si>
  <si>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</si>
  <si>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</si>
  <si>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</si>
  <si>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</si>
  <si>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</si>
  <si>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</si>
  <si>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</si>
  <si>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</si>
  <si>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</si>
  <si>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</si>
  <si>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</si>
  <si>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</si>
  <si>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</si>
  <si>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</si>
  <si>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</si>
  <si>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</si>
  <si>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</si>
  <si>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</si>
  <si>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</si>
  <si>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</si>
  <si>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</si>
  <si>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</si>
  <si>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</si>
  <si>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</si>
  <si>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</si>
  <si>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</si>
  <si>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</si>
  <si>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</si>
  <si>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</si>
  <si>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</si>
  <si>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</si>
  <si>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</si>
  <si>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</si>
  <si>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</si>
  <si>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</si>
  <si>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</si>
  <si>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</si>
  <si>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</si>
  <si>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</si>
  <si>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</si>
  <si>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</si>
  <si>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</si>
  <si>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</si>
  <si>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</si>
  <si>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</si>
  <si>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</si>
  <si>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</si>
  <si>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</si>
  <si>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</si>
  <si>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</si>
  <si>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</si>
  <si>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</si>
  <si>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</si>
  <si>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</si>
  <si>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</si>
  <si>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</si>
  <si>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</si>
  <si>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</si>
  <si>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</si>
  <si>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</si>
  <si>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</si>
  <si>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</si>
  <si>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</si>
  <si>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</si>
  <si>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</si>
  <si>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</si>
  <si>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</si>
  <si>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</si>
  <si>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</si>
  <si>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</si>
  <si>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</si>
  <si>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</si>
  <si>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</si>
  <si>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</si>
  <si>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</si>
  <si>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</si>
  <si>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</si>
  <si>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</si>
  <si>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</si>
  <si>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</si>
  <si>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</si>
  <si>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</si>
  <si>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</si>
  <si>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</si>
  <si>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</si>
  <si>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</si>
  <si>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</si>
  <si>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</si>
  <si>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</si>
  <si>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</si>
  <si>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</si>
  <si>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</si>
  <si>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</si>
  <si>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</si>
  <si>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</si>
  <si>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</si>
  <si>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</si>
  <si>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</si>
  <si>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</si>
  <si>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</si>
  <si>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</si>
  <si>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</si>
  <si>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</si>
  <si>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</si>
  <si>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</si>
  <si>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</si>
  <si>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</si>
  <si>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</si>
  <si>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</si>
  <si>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</si>
  <si>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</si>
  <si>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</si>
  <si>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</si>
  <si>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</si>
  <si>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</si>
  <si>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</si>
  <si>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</si>
  <si>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</si>
  <si>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</si>
  <si>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</si>
  <si>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</si>
  <si>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</si>
  <si>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</si>
  <si>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</si>
  <si>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</si>
  <si>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</si>
  <si>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</si>
  <si>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</si>
  <si>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</si>
  <si>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</si>
  <si>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</si>
  <si>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</si>
  <si>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</si>
  <si>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</si>
  <si>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</si>
  <si>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</si>
  <si>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</si>
  <si>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</si>
  <si>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</si>
  <si>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</si>
  <si>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</si>
  <si>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</si>
  <si>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</si>
  <si>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</si>
  <si>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</si>
  <si>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</si>
  <si>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</si>
  <si>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</si>
  <si>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</si>
  <si>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</si>
  <si>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</si>
  <si>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</si>
  <si>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</si>
  <si>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</si>
  <si>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</si>
  <si>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</si>
  <si>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</si>
  <si>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</si>
  <si>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</si>
  <si>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</si>
  <si>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</si>
  <si>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</si>
  <si>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</si>
  <si>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</si>
  <si>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</si>
  <si>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</si>
  <si>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</si>
  <si>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</si>
  <si>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</si>
  <si>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</si>
  <si>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</si>
  <si>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</si>
  <si>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</si>
  <si>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</si>
  <si>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</si>
  <si>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</si>
  <si>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</si>
  <si>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</si>
  <si>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</si>
  <si>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</si>
  <si>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</si>
  <si>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</si>
  <si>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</si>
  <si>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</si>
  <si>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</si>
  <si>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</si>
  <si>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</si>
  <si>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</si>
  <si>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</si>
  <si>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</si>
  <si>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</si>
  <si>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</si>
  <si>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</si>
  <si>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</si>
  <si>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</si>
  <si>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</si>
  <si>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</si>
  <si>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</si>
  <si>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</si>
  <si>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</si>
  <si>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</si>
  <si>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</si>
  <si>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</si>
  <si>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</si>
  <si>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</si>
  <si>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</si>
  <si>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</si>
  <si>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</si>
  <si>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</si>
  <si>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</si>
  <si>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</si>
  <si>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</si>
  <si>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</si>
  <si>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</si>
  <si>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</si>
  <si>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</si>
  <si>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</si>
  <si>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</si>
  <si>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</si>
  <si>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</si>
  <si>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</si>
  <si>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</si>
  <si>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</si>
  <si>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</si>
  <si>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</si>
  <si>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</si>
  <si>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</si>
  <si>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</si>
  <si>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</si>
  <si>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</si>
  <si>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</si>
  <si>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</si>
  <si>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</si>
  <si>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</si>
  <si>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</si>
  <si>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</si>
  <si>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</si>
  <si>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</si>
  <si>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</si>
  <si>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</si>
  <si>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</si>
  <si>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</si>
  <si>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</si>
  <si>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</si>
  <si>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</si>
  <si>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</si>
  <si>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</si>
  <si>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</si>
  <si>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</si>
  <si>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</si>
  <si>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</si>
  <si>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</si>
  <si>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</si>
  <si>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</si>
  <si>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</si>
  <si>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</si>
  <si>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</si>
  <si>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</si>
  <si>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</si>
  <si>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</si>
  <si>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</si>
  <si>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</si>
  <si>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</si>
  <si>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</si>
  <si>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</si>
  <si>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</si>
  <si>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</si>
  <si>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</si>
  <si>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</si>
  <si>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</si>
  <si>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</si>
  <si>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</si>
  <si>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</si>
  <si>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</si>
  <si>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</si>
  <si>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</si>
  <si>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</si>
  <si>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</si>
  <si>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</si>
  <si>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</si>
  <si>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</si>
  <si>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</si>
  <si>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</si>
  <si>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</si>
  <si>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</si>
  <si>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</si>
  <si>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</si>
  <si>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</si>
  <si>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</si>
  <si>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</si>
  <si>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</si>
  <si>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</si>
  <si>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</si>
  <si>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</si>
  <si>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</si>
  <si>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</si>
  <si>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</si>
  <si>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</si>
  <si>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</si>
  <si>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</si>
  <si>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</si>
  <si>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</si>
  <si>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</si>
  <si>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</si>
  <si>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</si>
  <si>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</si>
  <si>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</si>
  <si>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</si>
  <si>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</si>
  <si>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</si>
  <si>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</si>
  <si>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</si>
  <si>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</si>
  <si>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</si>
  <si>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</si>
  <si>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</si>
  <si>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</si>
  <si>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</si>
  <si>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</si>
  <si>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</si>
  <si>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</si>
  <si>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</si>
  <si>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</si>
  <si>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</si>
  <si>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</si>
  <si>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</si>
  <si>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</si>
  <si>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</si>
  <si>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</si>
  <si>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</si>
  <si>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</si>
  <si>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</si>
  <si>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</si>
  <si>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</si>
  <si>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</si>
  <si>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</si>
  <si>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</si>
  <si>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</si>
  <si>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</si>
  <si>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</si>
  <si>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</si>
  <si>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</si>
  <si>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</si>
  <si>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</si>
  <si>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</si>
  <si>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</si>
  <si>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</si>
  <si>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</si>
  <si>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</si>
  <si>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</si>
  <si>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</si>
  <si>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</si>
  <si>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</si>
  <si>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</si>
  <si>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</si>
  <si>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</si>
  <si>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</si>
  <si>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</si>
  <si>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</si>
  <si>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</si>
  <si>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</si>
  <si>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</si>
  <si>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</si>
  <si>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</si>
  <si>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</si>
  <si>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</si>
  <si>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</si>
  <si>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</si>
  <si>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</si>
  <si>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</si>
  <si>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</si>
  <si>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</si>
  <si>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</si>
  <si>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</si>
  <si>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</si>
  <si>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</si>
  <si>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</si>
  <si>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</si>
  <si>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</si>
  <si>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</si>
  <si>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</si>
  <si>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</si>
  <si>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</si>
  <si>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</si>
  <si>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</si>
  <si>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</si>
  <si>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</si>
  <si>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</si>
  <si>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</si>
  <si>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</si>
  <si>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</si>
  <si>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</si>
  <si>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</si>
  <si>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</si>
  <si>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</si>
  <si>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</si>
  <si>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</si>
  <si>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</si>
  <si>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</si>
  <si>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</si>
  <si>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</si>
  <si>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</si>
  <si>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</si>
  <si>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</si>
  <si>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</si>
  <si>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</si>
  <si>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</si>
  <si>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</si>
  <si>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</si>
  <si>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</si>
  <si>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</si>
  <si>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</si>
  <si>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</si>
  <si>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</si>
  <si>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</si>
  <si>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</si>
  <si>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</si>
  <si>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</si>
  <si>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</si>
  <si>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</si>
  <si>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</si>
  <si>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</si>
  <si>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</si>
  <si>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</si>
  <si>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</si>
  <si>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</si>
  <si>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</si>
  <si>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</si>
  <si>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</si>
  <si>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</si>
  <si>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</si>
  <si>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</si>
  <si>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</si>
  <si>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</si>
  <si>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</si>
  <si>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</si>
  <si>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</si>
  <si>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</si>
  <si>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</si>
  <si>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</si>
  <si>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</si>
  <si>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</si>
  <si>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</si>
  <si>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</si>
  <si>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</si>
  <si>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</si>
  <si>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</si>
  <si>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</si>
  <si>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</si>
  <si>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</si>
  <si>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</si>
  <si>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</si>
  <si>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</si>
  <si>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</si>
  <si>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</si>
  <si>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</si>
  <si>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</si>
  <si>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</si>
  <si>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</si>
  <si>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</si>
  <si>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</si>
  <si>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</si>
  <si>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</si>
  <si>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</si>
  <si>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</si>
  <si>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</si>
  <si>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</si>
  <si>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</si>
  <si>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</si>
  <si>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</si>
  <si>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</si>
  <si>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</si>
  <si>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</si>
  <si>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</si>
  <si>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</si>
  <si>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</si>
  <si>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</si>
  <si>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</si>
  <si>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</si>
  <si>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</si>
  <si>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</si>
  <si>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</si>
  <si>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</si>
  <si>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</si>
  <si>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</si>
  <si>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</si>
  <si>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</si>
  <si>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</si>
  <si>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</si>
  <si>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</si>
  <si>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</si>
  <si>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</si>
  <si>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</si>
  <si>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</si>
  <si>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</si>
  <si>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</si>
  <si>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</si>
  <si>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</si>
  <si>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</si>
  <si>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</si>
  <si>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</si>
  <si>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</si>
  <si>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</si>
  <si>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</si>
  <si>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</si>
  <si>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</si>
  <si>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</si>
  <si>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</si>
  <si>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</si>
  <si>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</si>
  <si>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</si>
  <si>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</si>
  <si>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</si>
  <si>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</si>
  <si>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</si>
  <si>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</si>
  <si>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</si>
  <si>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</si>
  <si>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</si>
  <si>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</si>
  <si>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</si>
  <si>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</si>
  <si>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</si>
  <si>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</si>
  <si>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</si>
  <si>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</si>
  <si>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</si>
  <si>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</si>
  <si>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</si>
  <si>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</si>
  <si>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</si>
  <si>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</si>
  <si>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</si>
  <si>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</si>
  <si>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</si>
  <si>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</si>
  <si>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</si>
  <si>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</si>
  <si>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</si>
  <si>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</si>
  <si>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</si>
  <si>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</si>
  <si>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</si>
  <si>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</si>
  <si>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</si>
  <si>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</si>
  <si>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</si>
  <si>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</si>
  <si>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</si>
  <si>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</si>
  <si>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</si>
  <si>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</si>
  <si>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</si>
  <si>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</si>
  <si>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</si>
  <si>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</si>
  <si>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</si>
  <si>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</si>
  <si>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</si>
  <si>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</si>
  <si>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</si>
  <si>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</si>
  <si>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</si>
  <si>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</si>
  <si>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</si>
  <si>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</si>
  <si>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</si>
  <si>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</si>
  <si>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</si>
  <si>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</si>
  <si>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</si>
  <si>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</si>
  <si>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</si>
  <si>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</si>
  <si>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</si>
  <si>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</si>
  <si>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</si>
  <si>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</si>
  <si>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</si>
  <si>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</si>
  <si>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</si>
  <si>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</si>
  <si>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</si>
  <si>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</si>
  <si>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</si>
  <si>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</si>
  <si>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</si>
  <si>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</si>
  <si>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</si>
  <si>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</si>
  <si>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</si>
  <si>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</si>
  <si>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</si>
  <si>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</si>
  <si>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</si>
  <si>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</si>
  <si>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</si>
  <si>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</si>
  <si>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</si>
  <si>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</si>
  <si>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</si>
  <si>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</si>
  <si>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</si>
  <si>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</si>
  <si>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</si>
  <si>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</si>
  <si>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</si>
  <si>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</si>
  <si>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</si>
  <si>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</si>
  <si>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</si>
  <si>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</si>
  <si>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</si>
  <si>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</si>
  <si>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</si>
  <si>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</si>
  <si>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</si>
  <si>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</si>
  <si>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</si>
  <si>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</si>
  <si>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</si>
  <si>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</si>
  <si>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</si>
  <si>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</si>
  <si>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</si>
  <si>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</si>
  <si>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</si>
  <si>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</si>
  <si>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</si>
  <si>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</si>
  <si>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</si>
  <si>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</si>
  <si>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</si>
  <si>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</si>
  <si>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</si>
  <si>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</si>
  <si>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</si>
  <si>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</si>
  <si>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</si>
  <si>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</si>
  <si>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</si>
  <si>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</si>
  <si>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</si>
  <si>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</si>
  <si>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</si>
  <si>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</si>
  <si>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</si>
  <si>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</si>
  <si>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</si>
  <si>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</si>
  <si>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</si>
  <si>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</si>
  <si>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</si>
  <si>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</si>
  <si>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</si>
  <si>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</si>
  <si>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</si>
  <si>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</si>
  <si>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</si>
  <si>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</si>
  <si>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</si>
  <si>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</si>
  <si>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</si>
  <si>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</si>
  <si>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</si>
  <si>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</si>
  <si>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</si>
  <si>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</si>
  <si>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</si>
  <si>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</si>
  <si>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</si>
  <si>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</si>
  <si>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</si>
  <si>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</si>
  <si>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</si>
  <si>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</si>
  <si>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</si>
  <si>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</si>
  <si>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</si>
  <si>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</si>
  <si>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</si>
  <si>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</si>
  <si>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</si>
  <si>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</si>
  <si>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</si>
  <si>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</si>
  <si>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</si>
  <si>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</si>
  <si>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</si>
  <si>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</si>
  <si>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</si>
  <si>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</si>
  <si>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</si>
  <si>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</si>
  <si>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</si>
  <si>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</si>
  <si>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</si>
  <si>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</si>
  <si>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</si>
  <si>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</si>
  <si>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</si>
  <si>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</si>
  <si>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</si>
  <si>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</si>
  <si>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</si>
  <si>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</si>
  <si>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</si>
  <si>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</si>
  <si>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</si>
  <si>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</si>
  <si>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</si>
  <si>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</si>
  <si>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</si>
  <si>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</si>
  <si>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</si>
  <si>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</si>
  <si>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</si>
  <si>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</si>
  <si>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</si>
  <si>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</si>
  <si>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</si>
  <si>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</si>
  <si>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</si>
  <si>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</si>
  <si>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</si>
  <si>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</si>
  <si>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</si>
  <si>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</si>
  <si>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</si>
  <si>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</si>
  <si>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</si>
  <si>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</si>
  <si>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</si>
  <si>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</si>
  <si>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</si>
  <si>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</si>
  <si>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</si>
  <si>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</si>
  <si>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</si>
  <si>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</si>
  <si>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</si>
  <si>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</si>
  <si>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</si>
  <si>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</si>
  <si>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</si>
  <si>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</si>
  <si>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</si>
  <si>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</si>
  <si>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</si>
  <si>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</si>
  <si>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</si>
  <si>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</si>
  <si>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</si>
  <si>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</si>
  <si>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</si>
  <si>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</si>
  <si>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</si>
  <si>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</si>
  <si>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</si>
  <si>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</si>
  <si>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</si>
  <si>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</si>
  <si>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</si>
  <si>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</si>
  <si>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</si>
  <si>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</si>
  <si>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</si>
  <si>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</si>
  <si>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</si>
  <si>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</si>
  <si>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</si>
  <si>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</si>
  <si>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</si>
  <si>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</si>
  <si>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</si>
  <si>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</si>
  <si>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</si>
  <si>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</si>
  <si>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</si>
  <si>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</si>
  <si>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</si>
  <si>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</si>
  <si>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</si>
  <si>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</si>
  <si>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</si>
  <si>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</si>
  <si>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</si>
  <si>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</si>
  <si>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</si>
  <si>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</si>
  <si>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</si>
  <si>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</si>
  <si>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</si>
  <si>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</si>
  <si>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</si>
  <si>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</si>
  <si>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</si>
  <si>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</si>
  <si>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</si>
  <si>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</si>
  <si>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</si>
  <si>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</si>
  <si>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</si>
  <si>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</si>
  <si>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</si>
  <si>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</si>
  <si>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</si>
  <si>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</si>
  <si>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</si>
  <si>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</si>
  <si>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</si>
  <si>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</si>
  <si>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</si>
  <si>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</si>
  <si>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</si>
  <si>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</si>
  <si>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</si>
  <si>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</si>
  <si>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</si>
  <si>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</si>
  <si>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</si>
  <si>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</si>
  <si>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</si>
  <si>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</si>
  <si>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</si>
  <si>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</si>
  <si>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</si>
  <si>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</si>
  <si>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</si>
  <si>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</si>
  <si>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</si>
  <si>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</si>
  <si>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</si>
  <si>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</si>
  <si>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</si>
  <si>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</si>
  <si>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</si>
  <si>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</si>
  <si>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</si>
  <si>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</si>
  <si>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</si>
  <si>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</si>
  <si>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</si>
  <si>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</si>
  <si>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</si>
  <si>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</si>
  <si>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</si>
  <si>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</si>
  <si>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</si>
  <si>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</si>
  <si>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</si>
  <si>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</si>
  <si>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</si>
  <si>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</si>
  <si>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</si>
  <si>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</si>
  <si>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</si>
  <si>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</si>
  <si>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</si>
  <si>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</si>
  <si>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</si>
  <si>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</si>
  <si>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</si>
  <si>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</si>
  <si>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</si>
  <si>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</si>
  <si>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</si>
  <si>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</si>
  <si>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</si>
  <si>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</si>
  <si>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</si>
  <si>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</si>
  <si>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</si>
  <si>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</si>
  <si>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</si>
  <si>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</si>
  <si>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</si>
  <si>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</si>
  <si>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</si>
  <si>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</si>
  <si>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</si>
  <si>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</si>
  <si>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</si>
  <si>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</si>
  <si>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</si>
  <si>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</si>
  <si>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</si>
  <si>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</si>
  <si>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</si>
  <si>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</si>
  <si>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</si>
  <si>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</si>
  <si>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</si>
  <si>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</si>
  <si>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</si>
  <si>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</si>
  <si>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</si>
  <si>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</si>
  <si>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</si>
  <si>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</si>
  <si>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</si>
  <si>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</si>
  <si>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</si>
  <si>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</si>
  <si>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</si>
  <si>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</si>
  <si>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</si>
  <si>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</si>
  <si>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</si>
  <si>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</si>
  <si>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</si>
  <si>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</si>
  <si>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</si>
  <si>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</si>
  <si>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</si>
  <si>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</si>
  <si>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</si>
  <si>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</si>
  <si>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</si>
  <si>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</si>
  <si>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</si>
  <si>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</si>
  <si>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</si>
  <si>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</si>
  <si>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</si>
  <si>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</si>
  <si>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</si>
  <si>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</si>
  <si>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</si>
  <si>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</si>
  <si>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</si>
  <si>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</si>
  <si>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</si>
  <si>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</si>
  <si>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</si>
  <si>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</si>
  <si>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</si>
  <si>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</si>
  <si>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</si>
  <si>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</si>
  <si>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</si>
  <si>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</si>
  <si>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</si>
  <si>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</si>
  <si>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</si>
  <si>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</si>
  <si>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</si>
  <si>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</si>
  <si>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</si>
  <si>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</si>
  <si>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</si>
  <si>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</si>
  <si>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</si>
  <si>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</si>
  <si>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</si>
  <si>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</si>
  <si>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</si>
  <si>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</si>
  <si>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</si>
  <si>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</si>
  <si>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</si>
  <si>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</si>
  <si>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</si>
  <si>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</si>
  <si>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</si>
  <si>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</si>
  <si>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</si>
  <si>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</si>
  <si>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</si>
  <si>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</si>
  <si>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</si>
  <si>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</si>
  <si>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</si>
  <si>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</si>
  <si>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</si>
  <si>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</si>
  <si>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</si>
  <si>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</si>
  <si>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</si>
  <si>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</si>
  <si>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</si>
  <si>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</si>
  <si>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</si>
  <si>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</si>
  <si>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</si>
  <si>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</si>
  <si>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</si>
  <si>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</si>
  <si>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</si>
  <si>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</si>
  <si>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</si>
  <si>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</si>
  <si>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</si>
  <si>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</si>
  <si>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</si>
  <si>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</si>
  <si>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</si>
  <si>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</si>
  <si>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</si>
  <si>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</si>
  <si>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</si>
  <si>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</si>
  <si>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</si>
  <si>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</si>
  <si>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</si>
  <si>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</si>
  <si>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</si>
  <si>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</si>
  <si>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</si>
  <si>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</si>
  <si>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</si>
  <si>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</si>
  <si>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</si>
  <si>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</si>
  <si>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</si>
  <si>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</si>
  <si>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</si>
  <si>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</si>
  <si>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</si>
  <si>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</si>
  <si>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</si>
  <si>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</si>
  <si>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</si>
  <si>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</si>
  <si>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</si>
  <si>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</si>
  <si>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</si>
  <si>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</si>
  <si>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</si>
  <si>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</si>
  <si>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</si>
  <si>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</si>
  <si>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</si>
  <si>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</si>
  <si>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</si>
  <si>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</si>
  <si>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</si>
  <si>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</si>
  <si>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</si>
  <si>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</si>
  <si>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</si>
  <si>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</si>
  <si>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</si>
  <si>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</si>
  <si>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</si>
  <si>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</si>
  <si>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</si>
  <si>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</si>
  <si>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</si>
  <si>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</si>
  <si>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</si>
  <si>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</si>
  <si>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</si>
  <si>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</si>
  <si>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</si>
  <si>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</si>
  <si>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</si>
  <si>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</si>
  <si>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</si>
  <si>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</si>
  <si>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</si>
  <si>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</si>
  <si>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</si>
  <si>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</si>
  <si>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</si>
  <si>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</si>
  <si>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</si>
  <si>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</si>
  <si>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</si>
  <si>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</si>
  <si>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</si>
  <si>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</si>
  <si>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</si>
  <si>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</si>
  <si>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</si>
  <si>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</si>
  <si>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</si>
  <si>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</si>
  <si>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</si>
  <si>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</si>
  <si>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</si>
  <si>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</si>
  <si>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</si>
  <si>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</si>
  <si>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</si>
  <si>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</si>
  <si>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</si>
  <si>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</si>
  <si>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</si>
  <si>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</si>
  <si>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</si>
  <si>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</si>
  <si>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</si>
  <si>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</si>
  <si>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</si>
  <si>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</si>
  <si>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</si>
  <si>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</si>
  <si>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</si>
  <si>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</si>
  <si>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</si>
  <si>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</si>
  <si>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</si>
  <si>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</si>
  <si>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</si>
  <si>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</si>
  <si>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</si>
  <si>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</si>
  <si>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</si>
  <si>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</si>
  <si>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</si>
  <si>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</si>
  <si>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</si>
  <si>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</si>
  <si>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</si>
  <si>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</si>
  <si>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</si>
  <si>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</si>
  <si>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</si>
  <si>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</si>
  <si>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</si>
  <si>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</si>
  <si>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</si>
  <si>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</si>
  <si>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</si>
  <si>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</si>
  <si>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</si>
  <si>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</si>
  <si>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</si>
  <si>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</si>
  <si>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</si>
  <si>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</si>
  <si>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</si>
  <si>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</si>
  <si>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</si>
  <si>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</si>
  <si>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</si>
  <si>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</si>
  <si>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</si>
  <si>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</si>
  <si>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</si>
  <si>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</si>
  <si>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</si>
  <si>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</si>
  <si>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</si>
  <si>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</si>
  <si>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</si>
  <si>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</si>
  <si>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</si>
  <si>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</si>
  <si>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</si>
  <si>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</si>
  <si>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</si>
  <si>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</si>
  <si>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</si>
  <si>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</si>
  <si>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</si>
  <si>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</si>
  <si>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</si>
  <si>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</si>
  <si>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</si>
  <si>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</si>
  <si>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</si>
  <si>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</si>
  <si>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</si>
  <si>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</si>
  <si>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</si>
  <si>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</si>
  <si>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</si>
  <si>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</si>
  <si>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</si>
  <si>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</si>
  <si>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</si>
  <si>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</si>
  <si>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</si>
  <si>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</si>
  <si>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</si>
  <si>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</si>
  <si>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</si>
  <si>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</si>
  <si>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</si>
  <si>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</si>
  <si>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</si>
  <si>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</si>
  <si>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</si>
  <si>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</si>
  <si>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</si>
  <si>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</si>
  <si>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</si>
  <si>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</si>
  <si>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</si>
  <si>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</si>
  <si>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</si>
  <si>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</si>
  <si>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</si>
  <si>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</si>
  <si>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</si>
  <si>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</si>
  <si>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</si>
  <si>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</si>
  <si>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</si>
  <si>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</si>
  <si>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</si>
  <si>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</si>
  <si>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</si>
  <si>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</si>
  <si>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</si>
  <si>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</si>
  <si>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</si>
  <si>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</si>
  <si>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</si>
  <si>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</si>
  <si>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</si>
  <si>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</si>
  <si>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</si>
  <si>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</si>
  <si>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</si>
  <si>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</si>
  <si>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</si>
  <si>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</si>
  <si>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</si>
  <si>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</si>
  <si>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</si>
  <si>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</si>
  <si>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</si>
  <si>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</si>
  <si>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</si>
  <si>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</si>
  <si>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</si>
  <si>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</si>
  <si>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</si>
  <si>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</si>
  <si>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</si>
  <si>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</si>
  <si>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</si>
  <si>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</si>
  <si>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</si>
  <si>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</si>
  <si>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</si>
  <si>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</si>
  <si>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</si>
  <si>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</si>
  <si>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</si>
  <si>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</si>
  <si>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</si>
  <si>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</si>
  <si>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</si>
  <si>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</si>
  <si>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</si>
  <si>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</si>
  <si>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</si>
  <si>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</si>
  <si>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</si>
  <si>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</si>
  <si>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</si>
  <si>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</si>
  <si>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</si>
  <si>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</si>
  <si>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</si>
  <si>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</si>
  <si>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</si>
  <si>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</si>
  <si>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</si>
  <si>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</si>
  <si>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</si>
  <si>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</si>
  <si>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</si>
  <si>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</si>
  <si>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</si>
  <si>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</si>
  <si>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</si>
  <si>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</si>
  <si>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</si>
  <si>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</si>
  <si>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</si>
  <si>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</si>
  <si>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</si>
  <si>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</si>
  <si>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</si>
  <si>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</si>
  <si>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</si>
  <si>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</si>
  <si>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</si>
  <si>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</si>
  <si>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</si>
  <si>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</si>
  <si>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</si>
  <si>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</si>
  <si>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</si>
  <si>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</si>
  <si>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</si>
  <si>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</si>
  <si>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</si>
  <si>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</si>
  <si>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</si>
  <si>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</si>
  <si>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</si>
  <si>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</si>
  <si>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</si>
  <si>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</si>
  <si>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</si>
  <si>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</si>
  <si>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</si>
  <si>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</si>
  <si>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</si>
  <si>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</si>
  <si>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</si>
  <si>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</si>
  <si>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</si>
  <si>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</si>
  <si>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</si>
  <si>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</si>
  <si>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</si>
  <si>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</si>
  <si>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</si>
  <si>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</si>
  <si>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</si>
  <si>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</si>
  <si>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</si>
  <si>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</si>
  <si>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</si>
  <si>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</si>
  <si>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</si>
  <si>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</si>
  <si>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</si>
  <si>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</si>
  <si>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</si>
  <si>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</si>
  <si>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</si>
  <si>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</si>
  <si>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</si>
  <si>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</si>
  <si>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</si>
  <si>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</si>
  <si>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</si>
  <si>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</si>
  <si>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</si>
  <si>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</si>
  <si>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</si>
  <si>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</si>
  <si>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</si>
  <si>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</si>
  <si>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</si>
  <si>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</si>
  <si>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</si>
  <si>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</si>
  <si>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</si>
  <si>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</si>
  <si>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</si>
  <si>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</si>
  <si>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</si>
  <si>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</si>
  <si>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</si>
  <si>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</si>
  <si>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</si>
  <si>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</si>
  <si>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</si>
  <si>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</si>
  <si>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</si>
  <si>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</si>
  <si>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</si>
  <si>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</si>
  <si>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</si>
  <si>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</si>
  <si>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</si>
  <si>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</si>
  <si>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</si>
  <si>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</si>
  <si>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</si>
  <si>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</si>
  <si>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</si>
  <si>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</si>
  <si>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</si>
  <si>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</si>
  <si>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</si>
  <si>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</si>
  <si>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</si>
  <si>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</si>
  <si>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</si>
  <si>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</si>
  <si>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</si>
  <si>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</si>
  <si>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</si>
  <si>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</si>
  <si>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</si>
  <si>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</si>
  <si>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</si>
  <si>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</si>
  <si>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</si>
  <si>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</si>
  <si>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</si>
  <si>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</si>
  <si>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</si>
  <si>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</si>
  <si>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</si>
  <si>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</si>
  <si>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</si>
  <si>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</si>
  <si>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</si>
  <si>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</si>
  <si>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</si>
  <si>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</si>
  <si>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</si>
  <si>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</si>
  <si>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</si>
  <si>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</si>
  <si>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</si>
  <si>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</si>
  <si>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</si>
  <si>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</si>
  <si>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</si>
  <si>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</si>
  <si>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</si>
  <si>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</si>
  <si>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</si>
  <si>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</si>
  <si>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</si>
  <si>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</si>
  <si>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</si>
  <si>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</si>
  <si>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</si>
  <si>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</si>
  <si>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</si>
  <si>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</si>
  <si>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</si>
  <si>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</si>
  <si>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</si>
  <si>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</si>
  <si>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</si>
  <si>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</si>
  <si>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</si>
  <si>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</si>
  <si>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</si>
  <si>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</si>
  <si>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</si>
  <si>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</si>
  <si>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</si>
  <si>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</si>
  <si>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</si>
  <si>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</si>
  <si>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</si>
  <si>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</si>
  <si>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</si>
  <si>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</si>
  <si>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</si>
  <si>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</si>
  <si>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</si>
  <si>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</si>
  <si>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</si>
  <si>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</si>
  <si>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</si>
  <si>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</si>
  <si>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</si>
  <si>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</si>
  <si>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</si>
  <si>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</si>
  <si>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</si>
  <si>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</si>
  <si>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</si>
  <si>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</si>
  <si>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</si>
  <si>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</si>
  <si>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</si>
  <si>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</si>
  <si>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</si>
  <si>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</si>
  <si>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</si>
  <si>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</si>
  <si>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</si>
  <si>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</si>
  <si>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</si>
  <si>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</si>
  <si>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</si>
  <si>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</si>
  <si>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</si>
  <si>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</si>
  <si>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</si>
  <si>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</si>
  <si>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</si>
  <si>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</si>
  <si>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</si>
  <si>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</si>
  <si>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</si>
  <si>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</si>
  <si>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</si>
  <si>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</si>
  <si>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</si>
  <si>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</si>
  <si>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</si>
  <si>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</si>
  <si>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</si>
  <si>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</si>
  <si>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</si>
  <si>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</si>
  <si>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</si>
  <si>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</si>
  <si>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</si>
  <si>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</si>
  <si>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</si>
  <si>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</si>
  <si>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</si>
  <si>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</si>
  <si>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</si>
  <si>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</si>
  <si>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</si>
  <si>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</si>
  <si>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</si>
  <si>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</si>
  <si>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</si>
  <si>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</si>
  <si>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</si>
  <si>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</si>
  <si>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</si>
  <si>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</si>
  <si>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</si>
  <si>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</si>
  <si>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</si>
  <si>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</si>
  <si>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</si>
  <si>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</si>
  <si>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</si>
  <si>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</si>
  <si>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</si>
  <si>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</si>
  <si>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</si>
  <si>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</si>
  <si>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</si>
  <si>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</si>
  <si>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</si>
  <si>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</si>
  <si>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</si>
  <si>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</si>
  <si>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</si>
  <si>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</si>
  <si>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</si>
  <si>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</si>
  <si>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</si>
  <si>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</si>
  <si>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</si>
  <si>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</si>
  <si>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</si>
  <si>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</si>
  <si>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</si>
  <si>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</si>
  <si>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</si>
  <si>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</si>
  <si>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</si>
  <si>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</si>
  <si>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</si>
  <si>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</si>
  <si>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</si>
  <si>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</si>
  <si>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</si>
  <si>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</si>
  <si>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</si>
  <si>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</si>
  <si>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</si>
  <si>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</si>
  <si>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</si>
  <si>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</si>
  <si>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</si>
  <si>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</si>
  <si>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</si>
  <si>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</si>
  <si>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</si>
  <si>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</si>
  <si>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</si>
  <si>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</si>
  <si>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</si>
  <si>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</si>
  <si>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</si>
  <si>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</si>
  <si>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</si>
  <si>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</si>
  <si>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</si>
  <si>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</si>
  <si>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</si>
  <si>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</si>
  <si>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</si>
  <si>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</si>
  <si>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</si>
  <si>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</si>
  <si>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</si>
  <si>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</si>
  <si>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</si>
  <si>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</si>
  <si>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</si>
  <si>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</si>
  <si>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</si>
  <si>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</si>
  <si>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</si>
  <si>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</si>
  <si>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</si>
  <si>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</si>
  <si>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</si>
  <si>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</si>
  <si>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</si>
  <si>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</si>
  <si>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</si>
  <si>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</si>
  <si>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</si>
  <si>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</si>
  <si>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</si>
  <si>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</si>
  <si>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</si>
  <si>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</si>
  <si>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</si>
  <si>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</si>
  <si>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</si>
  <si>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</si>
  <si>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</si>
  <si>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</si>
  <si>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</si>
  <si>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</si>
  <si>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</si>
  <si>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</si>
  <si>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</si>
  <si>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</si>
  <si>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</si>
  <si>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</si>
  <si>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</si>
  <si>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</si>
  <si>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</si>
  <si>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</si>
  <si>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</si>
  <si>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</si>
  <si>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</si>
  <si>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</si>
  <si>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</si>
  <si>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</si>
  <si>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</si>
  <si>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</si>
  <si>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</si>
  <si>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</si>
  <si>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</si>
  <si>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</si>
  <si>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</si>
  <si>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</si>
  <si>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</si>
  <si>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</si>
  <si>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</si>
  <si>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</si>
  <si>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</si>
  <si>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</si>
  <si>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</si>
  <si>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</si>
  <si>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</si>
  <si>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</si>
  <si>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</si>
  <si>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</si>
  <si>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</si>
  <si>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</si>
  <si>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</si>
  <si>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</si>
  <si>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</si>
  <si>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</si>
  <si>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</si>
  <si>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</si>
  <si>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</si>
  <si>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</si>
  <si>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</si>
  <si>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</si>
  <si>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</si>
  <si>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</si>
  <si>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</si>
  <si>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</si>
  <si>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</si>
  <si>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</si>
  <si>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</si>
  <si>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</si>
  <si>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</si>
  <si>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</si>
  <si>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</si>
  <si>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</si>
  <si>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</si>
  <si>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</si>
  <si>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</si>
  <si>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</si>
  <si>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</si>
  <si>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</si>
  <si>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</si>
  <si>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</si>
  <si>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</si>
  <si>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</si>
  <si>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</si>
  <si>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</si>
  <si>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</si>
  <si>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</si>
  <si>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</si>
  <si>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</si>
  <si>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</si>
  <si>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</si>
  <si>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</si>
  <si>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</si>
  <si>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</si>
  <si>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</si>
  <si>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</si>
  <si>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</si>
  <si>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</si>
  <si>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</si>
  <si>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</si>
  <si>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</si>
  <si>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</si>
  <si>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</si>
  <si>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</si>
  <si>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</si>
  <si>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</si>
  <si>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</si>
  <si>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</si>
  <si>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</si>
  <si>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</si>
  <si>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</si>
  <si>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</si>
  <si>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</si>
  <si>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</si>
  <si>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</si>
  <si>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</si>
  <si>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</si>
  <si>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</si>
  <si>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</si>
  <si>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</si>
  <si>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</si>
  <si>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</si>
  <si>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</si>
  <si>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</si>
  <si>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</si>
  <si>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</si>
  <si>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</si>
  <si>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</si>
  <si>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</si>
  <si>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</si>
  <si>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</si>
  <si>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</si>
  <si>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</si>
  <si>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</si>
  <si>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</si>
  <si>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</si>
  <si>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</si>
  <si>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</si>
  <si>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</si>
  <si>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</si>
  <si>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</si>
  <si>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</si>
  <si>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</si>
  <si>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</si>
  <si>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</si>
  <si>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</si>
  <si>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</si>
  <si>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</si>
  <si>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</si>
  <si>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</si>
  <si>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</si>
  <si>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</si>
  <si>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</si>
  <si>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</si>
  <si>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</si>
  <si>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</si>
  <si>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</si>
  <si>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</si>
  <si>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</si>
  <si>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</si>
  <si>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</si>
  <si>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</si>
  <si>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</si>
  <si>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</si>
  <si>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</si>
  <si>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</si>
  <si>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</si>
  <si>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</si>
  <si>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</si>
  <si>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</si>
  <si>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</si>
  <si>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</si>
  <si>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</si>
  <si>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</si>
  <si>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</si>
  <si>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</si>
  <si>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</si>
  <si>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</si>
  <si>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</si>
  <si>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</si>
  <si>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</si>
  <si>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</si>
  <si>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</si>
  <si>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</si>
  <si>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</si>
  <si>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</si>
  <si>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</si>
  <si>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</si>
  <si>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</si>
  <si>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</si>
  <si>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</si>
  <si>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</si>
  <si>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</si>
  <si>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</si>
  <si>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</si>
  <si>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</si>
  <si>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</si>
  <si>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</si>
  <si>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</si>
  <si>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</si>
  <si>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</si>
  <si>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</si>
  <si>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</si>
  <si>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</si>
  <si>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</si>
  <si>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</si>
  <si>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</si>
  <si>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</si>
  <si>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</si>
  <si>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</si>
  <si>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</si>
  <si>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</si>
  <si>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</si>
  <si>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</si>
  <si>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</si>
  <si>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</si>
  <si>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</si>
  <si>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</si>
  <si>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</si>
  <si>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</si>
  <si>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</si>
  <si>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</si>
  <si>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</si>
  <si>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</si>
  <si>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</si>
  <si>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</si>
  <si>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</si>
  <si>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</si>
  <si>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</si>
  <si>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</si>
  <si>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</si>
  <si>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</si>
  <si>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</si>
  <si>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</si>
  <si>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</si>
  <si>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</si>
  <si>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</si>
  <si>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</si>
  <si>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</si>
  <si>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</si>
  <si>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</si>
  <si>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</si>
  <si>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</si>
  <si>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</si>
  <si>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</si>
  <si>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</si>
  <si>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</si>
  <si>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</si>
  <si>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</si>
  <si>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</si>
  <si>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</si>
  <si>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</si>
  <si>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</si>
  <si>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</si>
  <si>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</si>
  <si>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</si>
  <si>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</si>
  <si>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</si>
  <si>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</si>
  <si>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</si>
  <si>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</si>
  <si>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</si>
  <si>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</si>
  <si>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</si>
  <si>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</si>
  <si>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</si>
  <si>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</si>
  <si>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</si>
  <si>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</si>
  <si>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</si>
  <si>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</si>
  <si>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</si>
  <si>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</si>
  <si>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</si>
  <si>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</si>
  <si>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</si>
  <si>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</si>
  <si>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</si>
  <si>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</si>
  <si>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</si>
  <si>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</si>
  <si>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</si>
  <si>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</si>
  <si>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</si>
  <si>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</si>
  <si>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</si>
  <si>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</si>
  <si>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</si>
  <si>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</si>
  <si>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</si>
  <si>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</si>
  <si>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</si>
  <si>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</si>
  <si>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</si>
  <si>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</si>
  <si>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</si>
  <si>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</si>
  <si>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</si>
  <si>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</si>
  <si>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</si>
  <si>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</si>
  <si>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</si>
  <si>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</si>
  <si>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</si>
  <si>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</si>
  <si>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</si>
  <si>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</si>
  <si>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</si>
  <si>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</si>
  <si>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</si>
  <si>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</si>
  <si>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</si>
  <si>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</si>
  <si>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</si>
  <si>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</si>
  <si>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</si>
  <si>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</si>
  <si>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</si>
  <si>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</si>
  <si>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</si>
  <si>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</si>
  <si>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</si>
  <si>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</si>
  <si>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</si>
  <si>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</si>
  <si>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</si>
  <si>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</si>
  <si>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</si>
  <si>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</si>
  <si>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</si>
  <si>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</si>
  <si>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</si>
  <si>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</si>
  <si>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</si>
  <si>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</si>
  <si>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</si>
  <si>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</si>
  <si>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</si>
  <si>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</si>
  <si>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</si>
  <si>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</si>
  <si>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</si>
  <si>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</si>
  <si>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</si>
  <si>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</si>
  <si>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</si>
  <si>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</si>
  <si>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</si>
  <si>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</si>
  <si>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</si>
  <si>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</si>
  <si>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</si>
  <si>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</si>
  <si>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</si>
  <si>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</si>
  <si>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</si>
  <si>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</si>
  <si>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</si>
  <si>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</si>
  <si>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</si>
  <si>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</si>
  <si>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</si>
  <si>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</si>
  <si>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</si>
  <si>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</si>
  <si>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</si>
  <si>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</si>
  <si>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</si>
  <si>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</si>
  <si>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</si>
  <si>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</si>
  <si>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</si>
  <si>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</si>
  <si>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</si>
  <si>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</si>
  <si>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</si>
  <si>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</si>
  <si>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</si>
  <si>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</si>
  <si>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</si>
  <si>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</si>
  <si>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</si>
  <si>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</si>
  <si>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</si>
  <si>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</si>
  <si>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</si>
  <si>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</si>
  <si>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</si>
  <si>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</si>
  <si>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</si>
  <si>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</si>
  <si>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</si>
  <si>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</si>
  <si>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</si>
  <si>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</si>
  <si>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</si>
  <si>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</si>
  <si>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</si>
  <si>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</si>
  <si>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</si>
  <si>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</si>
  <si>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</si>
  <si>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</si>
  <si>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</si>
  <si>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</si>
  <si>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</si>
  <si>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</si>
  <si>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</si>
  <si>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</si>
  <si>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</si>
  <si>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</si>
  <si>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</si>
  <si>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</si>
  <si>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</si>
  <si>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</si>
  <si>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</si>
  <si>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</si>
  <si>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</si>
  <si>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</si>
  <si>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</si>
  <si>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</si>
  <si>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</si>
  <si>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</si>
  <si>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</si>
  <si>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</si>
  <si>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</si>
  <si>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</si>
  <si>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</si>
  <si>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</si>
  <si>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</si>
  <si>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</si>
  <si>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</si>
  <si>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</si>
  <si>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</si>
  <si>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</si>
  <si>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</si>
  <si>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</si>
  <si>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</si>
  <si>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</si>
  <si>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</si>
  <si>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</si>
  <si>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</si>
  <si>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</si>
  <si>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</si>
  <si>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</si>
  <si>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</si>
  <si>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</si>
  <si>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</si>
  <si>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</si>
  <si>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</si>
  <si>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</si>
  <si>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</si>
  <si>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</si>
  <si>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</si>
  <si>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</si>
  <si>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</si>
  <si>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</si>
  <si>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</si>
  <si>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</si>
  <si>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</si>
  <si>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</si>
  <si>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</si>
  <si>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</si>
  <si>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</si>
  <si>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</si>
  <si>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</si>
  <si>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</si>
  <si>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</si>
  <si>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</si>
  <si>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</si>
  <si>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</si>
  <si>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</si>
  <si>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</si>
  <si>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</si>
  <si>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</si>
  <si>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</si>
  <si>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</si>
  <si>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</si>
  <si>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</si>
  <si>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</si>
  <si>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</si>
  <si>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</si>
  <si>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</si>
  <si>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</si>
  <si>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</si>
  <si>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</si>
  <si>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</si>
  <si>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</si>
  <si>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</si>
  <si>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</si>
  <si>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</si>
  <si>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</si>
  <si>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</si>
  <si>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</si>
  <si>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</si>
  <si>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</si>
  <si>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</si>
  <si>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</si>
  <si>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</si>
  <si>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</si>
  <si>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</si>
  <si>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</si>
  <si>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</si>
  <si>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</si>
  <si>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</si>
  <si>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</si>
  <si>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</si>
  <si>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</si>
  <si>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</si>
  <si>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</si>
  <si>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</si>
  <si>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</si>
  <si>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</si>
  <si>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</si>
  <si>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</si>
  <si>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</si>
  <si>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</si>
  <si>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</si>
  <si>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</si>
  <si>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</si>
  <si>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</si>
  <si>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</si>
  <si>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</si>
  <si>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</si>
  <si>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</si>
  <si>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</si>
  <si>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</si>
  <si>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</si>
  <si>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</si>
  <si>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</si>
  <si>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</si>
  <si>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</si>
  <si>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</si>
  <si>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</si>
  <si>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</si>
  <si>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</si>
  <si>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</si>
  <si>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</si>
  <si>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</si>
  <si>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</si>
  <si>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</si>
  <si>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</si>
  <si>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</si>
  <si>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</si>
  <si>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</si>
  <si>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</si>
  <si>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</si>
  <si>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</si>
  <si>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</si>
  <si>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</si>
  <si>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</si>
  <si>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</si>
  <si>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</si>
  <si>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</si>
  <si>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</si>
  <si>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</si>
  <si>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</si>
  <si>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</si>
  <si>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</si>
  <si>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</si>
  <si>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</si>
  <si>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</si>
  <si>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</si>
  <si>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</si>
  <si>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</si>
  <si>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</si>
  <si>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</si>
  <si>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</si>
  <si>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</si>
  <si>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</si>
  <si>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</si>
  <si>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</si>
  <si>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</si>
  <si>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</si>
  <si>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</si>
  <si>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</si>
  <si>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</si>
  <si>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</si>
  <si>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</si>
  <si>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</si>
  <si>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</si>
  <si>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</si>
  <si>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</si>
  <si>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</si>
  <si>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</si>
  <si>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</si>
  <si>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</si>
  <si>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</si>
  <si>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</si>
  <si>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</si>
  <si>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</si>
  <si>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</si>
  <si>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</si>
  <si>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</si>
  <si>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</si>
  <si>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</si>
  <si>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</si>
  <si>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</si>
  <si>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</si>
  <si>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</si>
  <si>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</si>
  <si>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</si>
  <si>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</si>
  <si>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</si>
  <si>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</si>
  <si>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</si>
  <si>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</si>
  <si>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</si>
  <si>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</si>
  <si>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</si>
  <si>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</si>
  <si>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</si>
  <si>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</si>
  <si>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</si>
  <si>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</si>
  <si>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</si>
  <si>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</si>
  <si>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</si>
  <si>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</si>
  <si>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</si>
  <si>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</si>
  <si>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</si>
  <si>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</si>
  <si>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</si>
  <si>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</si>
  <si>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</si>
  <si>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</si>
  <si>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</si>
  <si>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</si>
  <si>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</si>
  <si>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</si>
  <si>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</si>
  <si>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</si>
  <si>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</si>
  <si>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</si>
  <si>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</si>
  <si>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</si>
  <si>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</si>
  <si>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</si>
  <si>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</si>
  <si>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</si>
  <si>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</si>
  <si>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</si>
  <si>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</si>
  <si>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</si>
  <si>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</si>
  <si>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</si>
  <si>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</si>
  <si>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</si>
  <si>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</si>
  <si>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</si>
  <si>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</si>
  <si>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</si>
  <si>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</si>
  <si>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</si>
  <si>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</si>
  <si>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</si>
  <si>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</si>
  <si>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</si>
  <si>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</si>
  <si>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</si>
  <si>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</si>
  <si>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</si>
  <si>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</si>
  <si>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</si>
  <si>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</si>
  <si>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</si>
  <si>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</si>
  <si>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</si>
  <si>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</si>
  <si>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</si>
  <si>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</si>
  <si>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</si>
  <si>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</si>
  <si>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</si>
  <si>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</si>
  <si>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</si>
  <si>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</si>
  <si>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</si>
  <si>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</si>
  <si>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</si>
  <si>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</si>
  <si>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</si>
  <si>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</si>
  <si>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</si>
  <si>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</si>
  <si>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</si>
  <si>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</si>
  <si>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</si>
  <si>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</si>
  <si>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</si>
  <si>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</si>
  <si>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</si>
  <si>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</si>
  <si>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</si>
  <si>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</si>
  <si>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</si>
  <si>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</si>
  <si>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</si>
  <si>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</si>
  <si>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</si>
  <si>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</si>
  <si>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</si>
  <si>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</si>
  <si>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</si>
  <si>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</si>
  <si>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</si>
  <si>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</si>
  <si>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</si>
  <si>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</si>
  <si>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</si>
  <si>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</si>
  <si>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</si>
  <si>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</si>
  <si>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</si>
  <si>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</si>
  <si>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</si>
  <si>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</si>
  <si>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</si>
  <si>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</si>
  <si>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</si>
  <si>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</si>
  <si>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</si>
  <si>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</si>
  <si>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</si>
  <si>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</si>
  <si>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</si>
  <si>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</si>
  <si>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</si>
  <si>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</si>
  <si>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</si>
  <si>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</si>
  <si>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</si>
  <si>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</si>
  <si>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</si>
  <si>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</si>
  <si>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</si>
  <si>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</si>
  <si>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</si>
  <si>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</si>
  <si>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</si>
  <si>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</si>
  <si>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</si>
  <si>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</si>
  <si>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</si>
  <si>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</si>
  <si>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</si>
  <si>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</si>
  <si>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</si>
  <si>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</si>
  <si>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</si>
  <si>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</si>
  <si>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</si>
  <si>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</si>
  <si>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</si>
  <si>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</si>
  <si>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</si>
  <si>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</si>
  <si>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</si>
  <si>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</si>
  <si>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</si>
  <si>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</si>
  <si>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</si>
  <si>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</si>
  <si>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</si>
  <si>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</si>
  <si>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</si>
  <si>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</si>
  <si>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</si>
  <si>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</si>
  <si>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</si>
  <si>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</si>
  <si>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</si>
  <si>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</si>
  <si>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</si>
  <si>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</si>
  <si>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</si>
  <si>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</si>
  <si>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</si>
  <si>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</si>
  <si>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</si>
  <si>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</si>
  <si>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</si>
  <si>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</si>
  <si>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</si>
  <si>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</si>
  <si>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</si>
  <si>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</si>
  <si>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</si>
  <si>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</si>
  <si>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</si>
  <si>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</si>
  <si>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</si>
  <si>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</si>
  <si>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</si>
  <si>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</si>
  <si>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</si>
  <si>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</si>
  <si>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</si>
  <si>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</si>
  <si>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</si>
  <si>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</si>
  <si>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</si>
  <si>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</si>
  <si>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</si>
  <si>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</si>
  <si>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</si>
  <si>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</si>
  <si>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</si>
  <si>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</si>
  <si>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</si>
  <si>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</si>
  <si>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</si>
  <si>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</si>
  <si>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</si>
  <si>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</si>
  <si>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</si>
  <si>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</si>
  <si>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</si>
  <si>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</si>
  <si>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</si>
  <si>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</si>
  <si>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</si>
  <si>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</si>
  <si>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</si>
  <si>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</si>
  <si>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</si>
  <si>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</si>
  <si>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</si>
  <si>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</si>
  <si>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</si>
  <si>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</si>
  <si>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</si>
  <si>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</si>
  <si>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</si>
  <si>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</si>
  <si>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</si>
  <si>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</si>
  <si>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</si>
  <si>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</si>
  <si>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</si>
  <si>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</si>
  <si>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</si>
  <si>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</si>
  <si>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</si>
  <si>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</si>
  <si>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</si>
  <si>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</si>
  <si>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</si>
  <si>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</si>
  <si>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</si>
  <si>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</si>
  <si>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</si>
  <si>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</si>
  <si>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</si>
  <si>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</si>
  <si>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</si>
  <si>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</si>
  <si>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</si>
  <si>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</si>
  <si>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</si>
  <si>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</si>
  <si>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</si>
  <si>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</si>
  <si>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</si>
  <si>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</si>
  <si>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</si>
  <si>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</si>
  <si>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</si>
  <si>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</si>
  <si>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</si>
  <si>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</si>
  <si>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</si>
  <si>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</si>
  <si>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</si>
  <si>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</si>
  <si>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</si>
  <si>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</si>
  <si>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</si>
  <si>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</si>
  <si>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</si>
  <si>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</si>
  <si>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</si>
  <si>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</si>
  <si>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</si>
  <si>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</si>
  <si>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</si>
  <si>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</si>
  <si>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</si>
  <si>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</si>
  <si>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</si>
  <si>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</si>
  <si>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</si>
  <si>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</si>
  <si>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</si>
  <si>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</si>
  <si>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</si>
  <si>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</si>
  <si>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</si>
  <si>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</si>
  <si>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</si>
  <si>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</si>
  <si>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</si>
  <si>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</si>
  <si>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</si>
  <si>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</si>
  <si>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</si>
  <si>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</si>
  <si>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</si>
  <si>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</si>
  <si>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</si>
  <si>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</si>
  <si>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</si>
  <si>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</si>
  <si>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</si>
  <si>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</si>
  <si>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</si>
  <si>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</si>
  <si>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</si>
  <si>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</si>
  <si>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</si>
  <si>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</si>
  <si>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</si>
  <si>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</si>
  <si>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</si>
  <si>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</si>
  <si>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</si>
  <si>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</si>
  <si>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</si>
  <si>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</si>
  <si>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</si>
  <si>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</si>
  <si>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</si>
  <si>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</si>
  <si>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</si>
  <si>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</si>
  <si>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</si>
  <si>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</si>
  <si>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</si>
  <si>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</si>
  <si>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</si>
  <si>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</si>
  <si>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</si>
  <si>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</si>
  <si>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</si>
  <si>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</si>
  <si>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</si>
  <si>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</si>
  <si>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</si>
  <si>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</si>
  <si>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</si>
  <si>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</si>
  <si>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</si>
  <si>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</si>
  <si>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</si>
  <si>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</si>
  <si>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</si>
  <si>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</si>
  <si>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</si>
  <si>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</si>
  <si>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</si>
  <si>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</si>
  <si>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</si>
  <si>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</si>
  <si>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</si>
  <si>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</si>
  <si>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</si>
  <si>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</si>
  <si>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</si>
  <si>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</si>
  <si>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</si>
  <si>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</si>
  <si>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</si>
  <si>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</si>
  <si>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</si>
  <si>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</si>
  <si>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</si>
  <si>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</si>
  <si>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</si>
  <si>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</si>
  <si>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</si>
  <si>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</si>
  <si>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</si>
  <si>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</si>
  <si>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</si>
  <si>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</si>
  <si>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</si>
  <si>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</si>
  <si>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</si>
  <si>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</si>
  <si>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</si>
  <si>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</si>
  <si>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</si>
  <si>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</si>
  <si>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</si>
  <si>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</si>
  <si>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</si>
  <si>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</si>
  <si>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</si>
  <si>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</si>
  <si>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</si>
  <si>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</si>
  <si>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</si>
  <si>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</si>
  <si>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</si>
  <si>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</si>
  <si>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</si>
  <si>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</si>
  <si>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</si>
  <si>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</si>
  <si>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</si>
  <si>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</si>
  <si>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</si>
  <si>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</si>
  <si>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</si>
  <si>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</si>
  <si>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</si>
  <si>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</si>
  <si>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</si>
  <si>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</si>
  <si>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</si>
  <si>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</si>
  <si>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</si>
  <si>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</si>
  <si>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</si>
  <si>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</si>
  <si>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</si>
  <si>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</si>
  <si>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</si>
  <si>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</si>
  <si>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</si>
  <si>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</si>
  <si>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</si>
  <si>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</si>
  <si>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</si>
  <si>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</si>
  <si>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</si>
  <si>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</si>
  <si>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</si>
  <si>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</si>
  <si>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</si>
  <si>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</si>
  <si>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</si>
  <si>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</si>
  <si>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</si>
  <si>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</si>
  <si>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</si>
  <si>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</si>
  <si>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</si>
  <si>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</si>
  <si>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</si>
  <si>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</si>
  <si>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</si>
  <si>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</si>
  <si>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</si>
  <si>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</si>
  <si>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</si>
  <si>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</si>
  <si>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</si>
  <si>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</si>
  <si>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</si>
  <si>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</si>
  <si>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</si>
  <si>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</si>
  <si>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</si>
  <si>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</si>
  <si>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</si>
  <si>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</si>
  <si>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</si>
  <si>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</si>
  <si>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</si>
  <si>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</si>
  <si>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</si>
  <si>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</si>
  <si>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</si>
  <si>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</si>
  <si>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</si>
  <si>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</si>
  <si>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</si>
  <si>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</si>
  <si>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</si>
  <si>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</si>
  <si>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</si>
  <si>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</si>
  <si>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</si>
  <si>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</si>
  <si>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</si>
  <si>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</si>
  <si>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</si>
  <si>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</si>
  <si>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</si>
  <si>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</si>
  <si>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</si>
  <si>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</si>
  <si>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</si>
  <si>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</si>
  <si>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</si>
  <si>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</si>
  <si>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</si>
  <si>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</si>
  <si>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</si>
  <si>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</si>
  <si>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</si>
  <si>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</si>
  <si>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</si>
  <si>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</si>
  <si>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</si>
  <si>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</si>
  <si>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</si>
  <si>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</si>
  <si>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</si>
  <si>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</si>
  <si>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</si>
  <si>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</si>
  <si>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</si>
  <si>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</si>
  <si>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</si>
  <si>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</si>
  <si>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</si>
  <si>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</si>
  <si>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</si>
  <si>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</si>
  <si>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</si>
  <si>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</si>
  <si>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</si>
  <si>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</si>
  <si>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</si>
  <si>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</si>
  <si>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</si>
  <si>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</si>
  <si>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</si>
  <si>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</si>
  <si>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</si>
  <si>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</si>
  <si>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</si>
  <si>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</si>
  <si>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</si>
  <si>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</si>
  <si>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</si>
  <si>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</si>
  <si>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</si>
  <si>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</si>
  <si>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</si>
  <si>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</si>
  <si>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</si>
  <si>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</si>
  <si>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</si>
  <si>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</si>
  <si>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</si>
  <si>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</si>
  <si>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</si>
  <si>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</si>
  <si>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</si>
  <si>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</si>
  <si>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</si>
  <si>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</si>
  <si>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</si>
  <si>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</si>
  <si>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</si>
  <si>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</si>
  <si>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</si>
  <si>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</si>
  <si>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</si>
  <si>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</si>
  <si>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</si>
  <si>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</si>
  <si>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</si>
  <si>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</si>
  <si>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</si>
  <si>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</si>
  <si>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</si>
  <si>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</si>
  <si>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</si>
  <si>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</si>
  <si>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</si>
  <si>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</si>
  <si>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</si>
  <si>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</si>
  <si>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</si>
  <si>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</si>
  <si>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</si>
  <si>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</si>
  <si>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</si>
  <si>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</si>
  <si>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</si>
  <si>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</si>
  <si>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</si>
  <si>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</si>
  <si>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</si>
  <si>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</si>
  <si>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</si>
  <si>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</si>
  <si>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</si>
  <si>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</si>
  <si>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</si>
  <si>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</si>
  <si>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</si>
  <si>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</si>
  <si>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</si>
  <si>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</si>
  <si>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</si>
  <si>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</si>
  <si>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</si>
  <si>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</si>
  <si>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</si>
  <si>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</si>
  <si>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</si>
  <si>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</si>
  <si>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</si>
  <si>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</si>
  <si>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</si>
  <si>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</si>
  <si>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</si>
  <si>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</si>
  <si>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</si>
  <si>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</si>
  <si>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</si>
  <si>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</si>
  <si>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</si>
  <si>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</si>
  <si>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</si>
  <si>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</si>
  <si>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</si>
  <si>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</si>
  <si>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</si>
  <si>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</si>
  <si>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</si>
  <si>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</si>
  <si>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</si>
  <si>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</si>
  <si>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</si>
  <si>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</si>
  <si>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</si>
  <si>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</si>
  <si>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</si>
  <si>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</si>
  <si>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</si>
  <si>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</si>
  <si>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</si>
  <si>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</si>
  <si>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</si>
  <si>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</si>
  <si>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</si>
  <si>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</si>
  <si>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</si>
  <si>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</si>
  <si>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</si>
  <si>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</si>
  <si>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</si>
  <si>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</si>
  <si>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</si>
  <si>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</si>
  <si>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</si>
  <si>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</si>
  <si>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</si>
  <si>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</si>
  <si>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</si>
  <si>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</si>
  <si>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</si>
  <si>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</si>
  <si>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</si>
  <si>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</si>
  <si>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</si>
  <si>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</si>
  <si>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</si>
  <si>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</si>
  <si>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</si>
  <si>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</si>
  <si>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</si>
  <si>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</si>
  <si>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</si>
  <si>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</si>
  <si>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</si>
  <si>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</si>
  <si>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</si>
  <si>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</si>
  <si>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</si>
  <si>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</si>
  <si>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</si>
  <si>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</si>
  <si>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</si>
  <si>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</si>
  <si>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</si>
  <si>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</si>
  <si>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</si>
  <si>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</si>
  <si>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</si>
  <si>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</si>
  <si>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</si>
  <si>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</si>
  <si>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</si>
  <si>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</si>
  <si>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</si>
  <si>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</si>
  <si>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</si>
  <si>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</si>
  <si>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</si>
  <si>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</si>
  <si>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</si>
  <si>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</si>
  <si>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</si>
  <si>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</si>
  <si>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</si>
  <si>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</si>
  <si>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</si>
  <si>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</si>
  <si>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</si>
  <si>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</si>
  <si>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</si>
  <si>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</si>
  <si>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</si>
  <si>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</si>
  <si>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</si>
  <si>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</si>
  <si>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</si>
  <si>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</si>
  <si>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</si>
  <si>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</si>
  <si>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</si>
  <si>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</si>
  <si>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</si>
  <si>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</si>
  <si>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</si>
  <si>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</si>
  <si>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</si>
  <si>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</si>
  <si>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</si>
  <si>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</si>
  <si>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</si>
  <si>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</si>
  <si>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</si>
  <si>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</si>
  <si>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</si>
  <si>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</si>
  <si>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</si>
  <si>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</si>
  <si>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</si>
  <si>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</si>
  <si>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</si>
  <si>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</si>
  <si>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</si>
  <si>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</si>
  <si>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</si>
  <si>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</si>
  <si>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</si>
  <si>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</si>
  <si>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</si>
  <si>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</si>
  <si>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</si>
  <si>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</si>
  <si>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</si>
  <si>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</si>
  <si>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</si>
  <si>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</si>
  <si>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</si>
  <si>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</si>
  <si>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</si>
  <si>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</si>
  <si>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</si>
  <si>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</si>
  <si>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</si>
  <si>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</si>
  <si>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</si>
  <si>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</si>
  <si>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</si>
  <si>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</si>
  <si>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</si>
  <si>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</si>
  <si>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</si>
  <si>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</si>
  <si>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</si>
  <si>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</si>
  <si>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</si>
  <si>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</si>
  <si>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</si>
  <si>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</si>
  <si>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</si>
  <si>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</si>
  <si>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</si>
  <si>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</si>
  <si>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</si>
  <si>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</si>
  <si>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</si>
  <si>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</si>
  <si>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</si>
  <si>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</si>
  <si>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</si>
  <si>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</si>
  <si>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</si>
  <si>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</si>
  <si>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</si>
  <si>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</si>
  <si>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</si>
  <si>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</si>
  <si>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</si>
  <si>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</si>
  <si>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</si>
  <si>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</si>
  <si>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</si>
  <si>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</si>
  <si>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</si>
  <si>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</si>
  <si>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</si>
  <si>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</si>
  <si>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</si>
  <si>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</si>
  <si>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</si>
  <si>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</si>
  <si>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</si>
  <si>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</si>
  <si>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</si>
  <si>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</si>
  <si>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</si>
  <si>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</si>
  <si>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</si>
  <si>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</si>
  <si>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</si>
  <si>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</si>
  <si>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</si>
  <si>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</si>
  <si>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</si>
  <si>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</si>
  <si>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</si>
  <si>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</si>
  <si>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</si>
  <si>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</si>
  <si>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</si>
  <si>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</si>
  <si>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</si>
  <si>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</si>
  <si>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</si>
  <si>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</si>
  <si>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</si>
  <si>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</si>
  <si>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</si>
  <si>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</si>
  <si>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</si>
  <si>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</si>
  <si>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</si>
  <si>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</si>
  <si>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</si>
  <si>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</si>
  <si>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</si>
  <si>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</si>
  <si>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</si>
  <si>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</si>
  <si>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</si>
  <si>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</si>
  <si>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</si>
  <si>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</si>
  <si>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</si>
  <si>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</si>
  <si>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</si>
  <si>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</si>
  <si>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</si>
  <si>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</si>
  <si>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</si>
  <si>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</si>
  <si>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</si>
  <si>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</si>
  <si>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</si>
  <si>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</si>
  <si>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</si>
  <si>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</si>
  <si>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</si>
  <si>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</si>
  <si>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</si>
  <si>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</si>
  <si>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</si>
  <si>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</si>
  <si>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</si>
  <si>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</si>
  <si>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</si>
  <si>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</si>
  <si>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</si>
  <si>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</si>
  <si>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</si>
  <si>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</si>
  <si>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</si>
  <si>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</si>
  <si>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</si>
  <si>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</si>
  <si>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</si>
  <si>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</si>
  <si>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</si>
  <si>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</si>
  <si>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</si>
  <si>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</si>
  <si>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</si>
  <si>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</si>
  <si>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</si>
  <si>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</si>
  <si>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</si>
  <si>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</si>
  <si>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</si>
  <si>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</si>
  <si>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</si>
  <si>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</si>
  <si>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</si>
  <si>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</si>
  <si>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</si>
  <si>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</si>
  <si>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</si>
  <si>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</si>
  <si>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</si>
  <si>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</si>
  <si>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</si>
  <si>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</si>
  <si>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</si>
  <si>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</si>
  <si>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</si>
  <si>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</si>
  <si>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</si>
  <si>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</si>
  <si>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</si>
  <si>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</si>
  <si>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</si>
  <si>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</si>
  <si>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</si>
  <si>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</si>
  <si>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</si>
  <si>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</si>
  <si>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</si>
  <si>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</si>
  <si>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</si>
  <si>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</si>
  <si>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</si>
  <si>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</si>
  <si>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</si>
  <si>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</si>
  <si>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</si>
  <si>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</si>
  <si>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</si>
  <si>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</si>
  <si>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</si>
  <si>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</si>
  <si>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</si>
  <si>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</si>
  <si>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</si>
  <si>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</si>
  <si>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</si>
  <si>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</si>
  <si>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</si>
  <si>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</si>
  <si>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</si>
  <si>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</si>
  <si>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</si>
  <si>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</si>
  <si>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</si>
  <si>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</si>
  <si>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</si>
  <si>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</si>
  <si>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</si>
  <si>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</si>
  <si>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</si>
  <si>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</si>
  <si>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</si>
  <si>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</si>
  <si>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</si>
  <si>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</si>
  <si>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</si>
  <si>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</si>
  <si>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</si>
  <si>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</si>
  <si>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</si>
  <si>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</si>
  <si>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</si>
  <si>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</si>
  <si>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</si>
  <si>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</si>
  <si>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</si>
  <si>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</si>
  <si>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</si>
  <si>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</si>
  <si>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</si>
  <si>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</si>
  <si>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</si>
  <si>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</si>
  <si>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</si>
  <si>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</si>
  <si>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</si>
  <si>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</si>
  <si>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</si>
  <si>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</si>
  <si>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</si>
  <si>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</si>
  <si>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</si>
  <si>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</si>
  <si>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</si>
  <si>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</si>
  <si>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</si>
  <si>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</si>
  <si>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</si>
  <si>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</si>
  <si>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</si>
  <si>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</si>
  <si>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</si>
  <si>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</si>
  <si>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</si>
  <si>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</si>
  <si>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</si>
  <si>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</si>
  <si>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</si>
  <si>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</si>
  <si>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</si>
  <si>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</si>
  <si>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</si>
  <si>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</si>
  <si>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</si>
  <si>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</si>
  <si>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</si>
  <si>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</si>
  <si>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</si>
  <si>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</si>
  <si>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</si>
  <si>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</si>
  <si>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</si>
  <si>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</si>
  <si>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</si>
  <si>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</si>
  <si>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</si>
  <si>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</si>
  <si>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</si>
  <si>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</si>
  <si>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</si>
  <si>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</si>
  <si>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</si>
  <si>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</si>
  <si>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</si>
  <si>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</si>
  <si>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</si>
  <si>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</si>
  <si>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</si>
  <si>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</si>
  <si>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</si>
  <si>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</si>
  <si>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</si>
  <si>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</si>
  <si>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</si>
  <si>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</si>
  <si>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</si>
  <si>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</si>
  <si>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</si>
  <si>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</si>
  <si>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</si>
  <si>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</si>
  <si>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</si>
  <si>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</si>
  <si>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</si>
  <si>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</si>
  <si>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</si>
  <si>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</si>
  <si>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</si>
  <si>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</si>
  <si>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</si>
  <si>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</si>
  <si>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</si>
  <si>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</si>
  <si>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</si>
  <si>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</si>
  <si>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</si>
  <si>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</si>
  <si>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</si>
  <si>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</si>
  <si>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</si>
  <si>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</si>
  <si>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</si>
  <si>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</si>
  <si>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</si>
  <si>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</si>
  <si>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</si>
  <si>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</si>
  <si>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</si>
  <si>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</si>
  <si>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</si>
  <si>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</si>
  <si>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</si>
  <si>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</si>
  <si>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</si>
  <si>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</si>
  <si>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</si>
  <si>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</si>
  <si>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</si>
  <si>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</si>
  <si>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</si>
  <si>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</si>
  <si>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</si>
  <si>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</si>
  <si>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</si>
  <si>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</si>
  <si>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</si>
  <si>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</si>
  <si>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</si>
  <si>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</si>
  <si>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</si>
  <si>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</si>
  <si>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</si>
  <si>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</si>
  <si>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</si>
  <si>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</si>
  <si>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</si>
  <si>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</si>
  <si>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</si>
  <si>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</si>
  <si>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</si>
  <si>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</si>
  <si>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</si>
  <si>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</si>
  <si>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</si>
  <si>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</si>
  <si>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</si>
  <si>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</si>
  <si>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</si>
  <si>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</si>
  <si>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</si>
  <si>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</si>
  <si>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</si>
  <si>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</si>
  <si>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</si>
  <si>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</si>
  <si>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</si>
  <si>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</si>
  <si>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</si>
  <si>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</si>
  <si>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</si>
  <si>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</si>
  <si>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</si>
  <si>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</si>
  <si>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</si>
  <si>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</si>
  <si>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</si>
  <si>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</si>
  <si>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</si>
  <si>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</si>
  <si>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</si>
  <si>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</si>
  <si>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</si>
  <si>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</si>
  <si>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</si>
  <si>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</si>
  <si>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</si>
  <si>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</si>
  <si>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</si>
  <si>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</si>
  <si>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</si>
  <si>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</si>
  <si>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</si>
  <si>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</si>
  <si>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</si>
  <si>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</si>
  <si>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</si>
  <si>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</si>
  <si>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</si>
  <si>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</si>
  <si>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</si>
  <si>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</si>
  <si>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</si>
  <si>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</si>
  <si>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</si>
  <si>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</si>
  <si>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</si>
  <si>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</si>
  <si>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</si>
  <si>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</si>
  <si>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</si>
  <si>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</si>
  <si>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</si>
  <si>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</si>
  <si>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</si>
  <si>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</si>
  <si>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</si>
  <si>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</si>
  <si>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</si>
  <si>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</si>
  <si>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</si>
  <si>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</si>
  <si>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</si>
  <si>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</si>
  <si>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</si>
  <si>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</si>
  <si>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</si>
  <si>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</si>
  <si>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</si>
  <si>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</si>
  <si>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</si>
  <si>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</si>
  <si>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</si>
  <si>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</si>
  <si>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</si>
  <si>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</si>
  <si>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</si>
  <si>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</si>
  <si>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</si>
  <si>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</si>
  <si>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</si>
  <si>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</si>
  <si>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</si>
  <si>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</si>
  <si>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</si>
  <si>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</si>
  <si>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</si>
  <si>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</si>
  <si>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</si>
  <si>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</si>
  <si>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</si>
  <si>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</si>
  <si>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</si>
  <si>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</si>
  <si>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</si>
  <si>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</si>
  <si>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</si>
  <si>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</si>
  <si>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</si>
  <si>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</si>
  <si>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</si>
  <si>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</si>
  <si>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</si>
  <si>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</si>
  <si>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</si>
  <si>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</si>
  <si>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</si>
  <si>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</si>
  <si>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</si>
  <si>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</si>
  <si>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</si>
  <si>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</si>
  <si>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</si>
  <si>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</si>
  <si>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</si>
  <si>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</si>
  <si>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</si>
  <si>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</si>
  <si>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</si>
  <si>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</si>
  <si>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</si>
  <si>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</si>
  <si>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</si>
  <si>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</si>
  <si>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</si>
  <si>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</si>
  <si>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</si>
  <si>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</si>
  <si>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</si>
  <si>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</si>
  <si>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</si>
  <si>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</si>
  <si>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</si>
  <si>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</si>
  <si>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</si>
  <si>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</si>
  <si>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</si>
  <si>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</si>
  <si>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</si>
  <si>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</si>
  <si>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</si>
  <si>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</si>
  <si>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</si>
  <si>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</si>
  <si>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</si>
  <si>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</si>
  <si>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</si>
  <si>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</si>
  <si>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</si>
  <si>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</si>
  <si>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</si>
  <si>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</si>
  <si>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</si>
  <si>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</si>
  <si>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</si>
  <si>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</si>
  <si>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</si>
  <si>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</si>
  <si>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</si>
  <si>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</si>
  <si>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</si>
  <si>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</si>
  <si>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</si>
  <si>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</si>
  <si>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</si>
  <si>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</si>
  <si>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</si>
  <si>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</si>
  <si>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</si>
  <si>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</si>
  <si>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</si>
  <si>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</si>
  <si>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</si>
  <si>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</si>
  <si>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</si>
  <si>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</si>
  <si>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</si>
  <si>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</si>
  <si>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</si>
  <si>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</si>
  <si>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</si>
  <si>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</si>
  <si>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</si>
  <si>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</si>
  <si>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</si>
  <si>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</si>
  <si>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</si>
  <si>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</si>
  <si>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</si>
  <si>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</si>
  <si>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</si>
  <si>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</si>
  <si>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</si>
  <si>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</si>
  <si>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</si>
  <si>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</si>
  <si>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</si>
  <si>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</si>
  <si>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</si>
  <si>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</si>
  <si>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</si>
  <si>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</si>
  <si>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</si>
  <si>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</si>
  <si>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</si>
  <si>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</si>
  <si>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</si>
  <si>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</si>
  <si>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</si>
  <si>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</si>
  <si>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</si>
  <si>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</si>
  <si>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</si>
  <si>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</si>
  <si>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</si>
  <si>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</si>
  <si>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</si>
  <si>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</si>
  <si>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</si>
  <si>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</si>
  <si>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</si>
  <si>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</si>
  <si>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</si>
  <si>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</si>
  <si>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</si>
  <si>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</si>
  <si>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</si>
  <si>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</si>
  <si>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</si>
  <si>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</si>
  <si>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</si>
  <si>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</si>
  <si>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</si>
  <si>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</si>
  <si>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</si>
  <si>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</si>
  <si>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</si>
  <si>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</si>
  <si>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</si>
  <si>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</si>
  <si>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</si>
  <si>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</si>
  <si>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</si>
  <si>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</si>
  <si>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</si>
  <si>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</si>
  <si>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</si>
  <si>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</si>
  <si>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</si>
  <si>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</si>
  <si>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</si>
  <si>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</si>
  <si>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</si>
  <si>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</si>
  <si>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</si>
  <si>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</si>
  <si>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</si>
  <si>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</si>
  <si>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</si>
  <si>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</si>
  <si>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</si>
  <si>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</si>
  <si>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</si>
  <si>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</si>
  <si>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</si>
  <si>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</si>
  <si>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</si>
  <si>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</si>
  <si>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</si>
  <si>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</si>
  <si>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</si>
  <si>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</si>
  <si>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</si>
  <si>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</si>
  <si>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</si>
  <si>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</si>
  <si>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</si>
  <si>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</si>
  <si>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</si>
  <si>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</si>
  <si>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</si>
  <si>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</si>
  <si>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</si>
  <si>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</si>
  <si>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</si>
  <si>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</si>
  <si>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</si>
  <si>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</si>
  <si>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</si>
  <si>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</si>
  <si>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</si>
  <si>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</si>
  <si>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</si>
  <si>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</si>
  <si>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</si>
  <si>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</si>
  <si>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</si>
  <si>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</si>
  <si>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</si>
  <si>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</si>
  <si>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</si>
  <si>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</si>
  <si>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</si>
  <si>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</si>
  <si>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</si>
  <si>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</si>
  <si>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</si>
  <si>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</si>
  <si>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</si>
  <si>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</si>
  <si>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</si>
  <si>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</si>
  <si>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</si>
  <si>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</si>
  <si>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</si>
  <si>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</si>
  <si>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</si>
  <si>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</si>
  <si>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</si>
  <si>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</si>
  <si>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</si>
  <si>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</si>
  <si>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</si>
  <si>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</si>
  <si>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</si>
  <si>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</si>
  <si>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</si>
  <si>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</si>
  <si>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</si>
  <si>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</si>
  <si>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</si>
  <si>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</si>
  <si>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</si>
  <si>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</si>
  <si>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</si>
  <si>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</si>
  <si>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</si>
  <si>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</si>
  <si>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</si>
  <si>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</si>
  <si>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</si>
  <si>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</si>
  <si>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</si>
  <si>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</si>
  <si>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</si>
  <si>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</si>
  <si>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</si>
  <si>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</si>
  <si>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</si>
  <si>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</si>
  <si>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</si>
  <si>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</si>
  <si>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</si>
  <si>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</si>
  <si>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</si>
  <si>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</si>
  <si>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</si>
  <si>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</si>
  <si>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</si>
  <si>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</si>
  <si>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</si>
  <si>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</si>
  <si>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</si>
  <si>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</si>
  <si>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</si>
  <si>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</si>
  <si>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</si>
  <si>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</si>
  <si>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</si>
  <si>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</si>
  <si>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</si>
  <si>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</si>
  <si>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</si>
  <si>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</si>
  <si>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</si>
  <si>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</si>
  <si>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</si>
  <si>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</si>
  <si>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</si>
  <si>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</si>
  <si>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</si>
  <si>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</si>
  <si>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</si>
  <si>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</si>
  <si>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</si>
  <si>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</si>
  <si>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</si>
  <si>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</si>
  <si>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</si>
  <si>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</si>
  <si>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</si>
  <si>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</si>
  <si>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</si>
  <si>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</si>
  <si>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</si>
  <si>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</si>
  <si>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</si>
  <si>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</si>
  <si>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</si>
  <si>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</si>
  <si>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</si>
  <si>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</si>
  <si>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</si>
  <si>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</si>
  <si>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</si>
  <si>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</si>
  <si>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</si>
  <si>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</si>
  <si>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</si>
  <si>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</si>
  <si>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</si>
  <si>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</si>
  <si>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</si>
  <si>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</si>
  <si>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</si>
  <si>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</si>
  <si>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</si>
  <si>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</si>
  <si>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</si>
  <si>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</si>
  <si>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</si>
  <si>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</si>
  <si>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</si>
  <si>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</si>
  <si>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</si>
  <si>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</si>
  <si>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</si>
  <si>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</si>
  <si>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</si>
  <si>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</si>
  <si>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</si>
  <si>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</si>
  <si>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</si>
  <si>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</si>
  <si>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</si>
  <si>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</si>
  <si>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</si>
  <si>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</si>
  <si>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</si>
  <si>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</si>
  <si>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</si>
  <si>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</si>
  <si>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</si>
  <si>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</si>
  <si>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</si>
  <si>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</si>
  <si>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</si>
  <si>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</si>
  <si>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</si>
  <si>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</si>
  <si>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</si>
  <si>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</si>
  <si>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</si>
  <si>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</si>
  <si>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</si>
  <si>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</si>
  <si>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</si>
  <si>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</si>
  <si>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</si>
  <si>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</si>
  <si>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</si>
  <si>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</si>
  <si>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</si>
  <si>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</si>
  <si>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</si>
  <si>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</si>
  <si>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</si>
  <si>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</si>
  <si>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</si>
  <si>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</si>
  <si>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</si>
  <si>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</si>
  <si>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</si>
  <si>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</si>
  <si>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</si>
  <si>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</si>
  <si>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</si>
  <si>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</si>
  <si>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</si>
  <si>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</si>
  <si>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</si>
  <si>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</si>
  <si>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</si>
  <si>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</si>
  <si>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</si>
  <si>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</si>
  <si>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</si>
  <si>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</si>
  <si>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</si>
  <si>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</si>
  <si>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</si>
  <si>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</si>
  <si>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</si>
  <si>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</si>
  <si>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</si>
  <si>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</si>
  <si>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</si>
  <si>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</si>
  <si>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</si>
  <si>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</si>
  <si>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</si>
  <si>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</si>
  <si>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</si>
  <si>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</si>
  <si>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</si>
  <si>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</si>
  <si>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</si>
  <si>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</si>
  <si>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</si>
  <si>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</si>
  <si>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</si>
  <si>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</si>
  <si>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</si>
  <si>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</si>
  <si>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</si>
  <si>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</si>
  <si>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</si>
  <si>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</si>
  <si>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</si>
  <si>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</si>
  <si>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</si>
  <si>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</si>
  <si>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</si>
  <si>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</si>
  <si>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</si>
  <si>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</si>
  <si>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</si>
  <si>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</si>
  <si>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</si>
  <si>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</si>
  <si>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</si>
  <si>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</si>
  <si>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</si>
  <si>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</si>
  <si>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</si>
  <si>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</si>
  <si>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</si>
  <si>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</si>
  <si>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</si>
  <si>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</si>
  <si>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</si>
  <si>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</si>
  <si>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</si>
  <si>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</si>
  <si>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</si>
  <si>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</si>
  <si>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</si>
  <si>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</si>
  <si>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</si>
  <si>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</si>
  <si>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</si>
  <si>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</si>
  <si>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</si>
  <si>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</si>
  <si>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</si>
  <si>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</si>
  <si>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</si>
  <si>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</si>
  <si>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</si>
  <si>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</si>
  <si>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</si>
  <si>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</si>
  <si>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</si>
  <si>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</si>
  <si>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</si>
  <si>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</si>
  <si>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</si>
  <si>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</si>
  <si>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</si>
  <si>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</si>
  <si>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</si>
  <si>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</si>
  <si>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</si>
  <si>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</si>
  <si>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</si>
  <si>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</si>
  <si>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</si>
  <si>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</si>
  <si>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</si>
  <si>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</si>
  <si>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</si>
  <si>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</si>
  <si>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</si>
  <si>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</si>
  <si>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</si>
  <si>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</si>
  <si>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</si>
  <si>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</si>
  <si>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</si>
  <si>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</si>
  <si>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</si>
  <si>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</si>
  <si>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</si>
  <si>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</si>
  <si>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</si>
  <si>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</si>
  <si>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</si>
  <si>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</si>
  <si>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</si>
  <si>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</si>
  <si>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</si>
  <si>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</si>
  <si>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</si>
  <si>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</si>
  <si>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</si>
  <si>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</si>
  <si>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</si>
  <si>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</si>
  <si>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</si>
  <si>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</si>
  <si>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</si>
  <si>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</si>
  <si>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</si>
  <si>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</si>
  <si>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</si>
  <si>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</si>
  <si>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</si>
  <si>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</si>
  <si>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</si>
  <si>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</si>
  <si>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</si>
  <si>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</si>
  <si>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</si>
  <si>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</si>
  <si>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</si>
  <si>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</si>
  <si>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</si>
  <si>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</si>
  <si>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</si>
  <si>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</si>
  <si>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</si>
  <si>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</si>
  <si>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</si>
  <si>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</si>
  <si>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</si>
  <si>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</si>
  <si>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</si>
  <si>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</si>
  <si>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</si>
  <si>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</si>
  <si>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</si>
  <si>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</si>
  <si>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</si>
  <si>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</si>
  <si>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</si>
  <si>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</si>
  <si>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</si>
  <si>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</si>
  <si>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</si>
  <si>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</si>
  <si>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</si>
  <si>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</si>
  <si>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</si>
  <si>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</si>
  <si>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</si>
  <si>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</si>
  <si>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</si>
  <si>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</si>
  <si>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</si>
  <si>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</si>
  <si>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</si>
  <si>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</si>
  <si>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</si>
  <si>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</si>
  <si>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</si>
  <si>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</si>
  <si>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</si>
  <si>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</si>
  <si>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</si>
  <si>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</si>
  <si>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</si>
  <si>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</si>
  <si>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</si>
  <si>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</si>
  <si>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</si>
  <si>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</si>
  <si>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</si>
  <si>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</si>
  <si>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</si>
  <si>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</si>
  <si>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</si>
  <si>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</si>
  <si>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</si>
  <si>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</si>
  <si>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</si>
  <si>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</si>
  <si>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</si>
  <si>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</si>
  <si>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</si>
  <si>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</si>
  <si>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</si>
  <si>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</si>
  <si>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</si>
  <si>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</si>
  <si>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</si>
  <si>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</si>
  <si>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</si>
  <si>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</si>
  <si>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</si>
  <si>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</si>
  <si>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</si>
  <si>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</si>
  <si>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</si>
  <si>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</si>
  <si>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</si>
  <si>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</si>
  <si>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</si>
  <si>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</si>
  <si>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</si>
  <si>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</si>
  <si>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</si>
  <si>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</si>
  <si>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</si>
  <si>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</si>
  <si>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</si>
  <si>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</si>
  <si>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</si>
  <si>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</si>
  <si>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</si>
  <si>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</si>
  <si>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</si>
  <si>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</si>
  <si>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</si>
  <si>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</si>
  <si>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</si>
  <si>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</si>
  <si>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</si>
  <si>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</si>
  <si>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</si>
  <si>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</si>
  <si>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</si>
  <si>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</si>
  <si>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</si>
  <si>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</si>
  <si>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</si>
  <si>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</si>
  <si>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</si>
  <si>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</si>
  <si>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</si>
  <si>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</si>
  <si>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</si>
  <si>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</si>
  <si>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</si>
  <si>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</si>
  <si>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</si>
  <si>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</si>
  <si>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</si>
  <si>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</si>
  <si>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</si>
  <si>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</si>
  <si>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</si>
  <si>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</si>
  <si>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</si>
  <si>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</si>
  <si>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</si>
  <si>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</si>
  <si>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</si>
  <si>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</si>
  <si>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</si>
  <si>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</si>
  <si>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</si>
  <si>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</si>
  <si>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</si>
  <si>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</si>
  <si>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</si>
  <si>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</si>
  <si>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</si>
  <si>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</si>
  <si>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</si>
  <si>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</si>
  <si>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</si>
  <si>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</si>
  <si>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</si>
  <si>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</si>
  <si>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</si>
  <si>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</si>
  <si>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</si>
  <si>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</si>
  <si>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</si>
  <si>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</si>
  <si>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</si>
  <si>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</si>
  <si>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</si>
  <si>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</si>
  <si>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</si>
  <si>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</si>
  <si>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</si>
  <si>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</si>
  <si>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</si>
  <si>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</si>
  <si>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</si>
  <si>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</si>
  <si>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</si>
  <si>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</si>
  <si>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</si>
  <si>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</si>
  <si>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</si>
  <si>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</si>
  <si>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</si>
  <si>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</si>
  <si>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</si>
  <si>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</si>
  <si>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</si>
  <si>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</si>
  <si>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</si>
  <si>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</si>
  <si>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</si>
  <si>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</si>
  <si>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</si>
  <si>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</si>
  <si>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</si>
  <si>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</si>
  <si>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</si>
  <si>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</si>
  <si>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</si>
  <si>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</si>
  <si>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</si>
  <si>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</si>
  <si>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</si>
  <si>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</si>
  <si>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</si>
  <si>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</si>
  <si>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</si>
  <si>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</si>
  <si>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</si>
  <si>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</si>
  <si>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</si>
  <si>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</si>
  <si>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</si>
  <si>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</si>
  <si>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</si>
  <si>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</si>
  <si>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</si>
  <si>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</si>
  <si>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</si>
  <si>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</si>
  <si>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</si>
  <si>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</si>
  <si>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</si>
  <si>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</si>
  <si>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</si>
  <si>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</si>
  <si>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</si>
  <si>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</si>
  <si>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</si>
  <si>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</si>
  <si>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</si>
  <si>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</si>
  <si>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</si>
  <si>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</si>
  <si>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</si>
  <si>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</si>
  <si>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</si>
  <si>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</si>
  <si>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</si>
  <si>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</si>
  <si>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</si>
  <si>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</si>
  <si>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</si>
  <si>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</si>
  <si>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</si>
  <si>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</si>
  <si>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</si>
  <si>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</si>
  <si>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</si>
  <si>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</si>
  <si>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</si>
  <si>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</si>
  <si>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</si>
  <si>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</si>
  <si>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</si>
  <si>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</si>
  <si>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</si>
  <si>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</si>
  <si>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</si>
  <si>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</si>
  <si>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</si>
  <si>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</si>
  <si>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</si>
  <si>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</si>
  <si>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</si>
  <si>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</si>
  <si>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</si>
  <si>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</si>
  <si>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</si>
  <si>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</si>
  <si>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</si>
  <si>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</si>
  <si>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</si>
  <si>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</si>
  <si>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</si>
  <si>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</si>
  <si>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</si>
  <si>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</si>
  <si>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</si>
  <si>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</si>
  <si>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</si>
  <si>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</si>
  <si>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</si>
  <si>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</si>
  <si>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</si>
  <si>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</si>
  <si>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</si>
  <si>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</si>
  <si>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</si>
  <si>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</si>
  <si>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</si>
  <si>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</si>
  <si>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</si>
  <si>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</si>
  <si>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</si>
  <si>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</si>
  <si>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</si>
  <si>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</si>
  <si>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</si>
  <si>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</si>
  <si>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</si>
  <si>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</si>
  <si>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</si>
  <si>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</si>
  <si>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</si>
  <si>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</si>
  <si>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</si>
  <si>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</si>
  <si>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</si>
  <si>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</si>
  <si>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</si>
  <si>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</si>
  <si>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</si>
  <si>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</si>
  <si>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</si>
  <si>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</si>
  <si>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</si>
  <si>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</si>
  <si>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</si>
  <si>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</si>
  <si>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</si>
  <si>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</si>
  <si>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</si>
  <si>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</si>
  <si>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</si>
  <si>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</si>
  <si>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</si>
  <si>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</si>
  <si>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</si>
  <si>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</si>
  <si>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</si>
  <si>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</si>
  <si>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</si>
  <si>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</si>
  <si>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</si>
  <si>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</si>
  <si>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</si>
  <si>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</si>
  <si>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</si>
  <si>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</si>
  <si>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</si>
  <si>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</si>
  <si>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</si>
  <si>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</si>
  <si>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</si>
  <si>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</si>
  <si>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</si>
  <si>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</si>
  <si>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</si>
  <si>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</si>
  <si>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</si>
  <si>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</si>
  <si>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</si>
  <si>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</si>
  <si>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</si>
  <si>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</si>
  <si>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</si>
  <si>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</si>
  <si>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</si>
  <si>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</si>
  <si>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</si>
  <si>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</si>
  <si>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</si>
  <si>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</si>
  <si>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</si>
  <si>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</si>
  <si>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</si>
  <si>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</si>
  <si>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</si>
  <si>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</si>
  <si>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</si>
  <si>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</si>
  <si>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</si>
  <si>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</si>
  <si>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</si>
  <si>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</si>
  <si>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</si>
  <si>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</si>
  <si>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</si>
  <si>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</si>
  <si>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</si>
  <si>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</si>
  <si>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</si>
  <si>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</si>
  <si>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</si>
  <si>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</si>
  <si>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</si>
  <si>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</si>
  <si>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</si>
  <si>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</si>
  <si>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</si>
  <si>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</si>
  <si>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</si>
  <si>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</si>
  <si>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</si>
  <si>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</si>
  <si>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</si>
  <si>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</si>
  <si>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</si>
  <si>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</si>
  <si>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</si>
  <si>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</si>
  <si>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</si>
  <si>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</si>
  <si>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</si>
  <si>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</si>
  <si>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</si>
  <si>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</si>
  <si>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</si>
  <si>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</si>
  <si>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</si>
  <si>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</si>
  <si>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</si>
  <si>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</si>
  <si>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</si>
  <si>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</si>
  <si>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</si>
  <si>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</si>
  <si>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</si>
  <si>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</si>
  <si>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</si>
  <si>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</si>
  <si>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</si>
  <si>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</si>
  <si>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</si>
  <si>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</si>
  <si>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</si>
  <si>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</si>
  <si>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</si>
  <si>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</si>
  <si>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</si>
  <si>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</si>
  <si>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</si>
  <si>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</si>
  <si>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</si>
  <si>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</si>
  <si>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</si>
  <si>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</si>
  <si>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</si>
  <si>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</si>
  <si>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</si>
  <si>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</si>
  <si>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</si>
  <si>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</si>
  <si>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</si>
  <si>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</si>
  <si>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</si>
  <si>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</si>
  <si>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</si>
  <si>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</si>
  <si>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</si>
  <si>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</si>
  <si>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</si>
  <si>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</si>
  <si>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</si>
  <si>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</si>
  <si>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</si>
  <si>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</si>
  <si>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</si>
  <si>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</si>
  <si>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</si>
  <si>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</si>
  <si>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</si>
  <si>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</si>
  <si>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</si>
  <si>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</si>
  <si>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</si>
  <si>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</si>
  <si>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</si>
  <si>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</si>
  <si>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</si>
  <si>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</si>
  <si>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</si>
  <si>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</si>
  <si>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</si>
  <si>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</si>
  <si>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</si>
  <si>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</si>
  <si>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</si>
  <si>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</si>
  <si>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</si>
  <si>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</si>
  <si>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</si>
  <si>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</si>
  <si>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</si>
  <si>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</si>
  <si>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</si>
  <si>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</si>
  <si>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</si>
  <si>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</si>
  <si>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</si>
  <si>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</si>
  <si>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</si>
  <si>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</si>
  <si>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</si>
  <si>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</si>
  <si>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</si>
  <si>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</si>
  <si>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</si>
  <si>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</si>
  <si>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</si>
  <si>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</si>
  <si>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</si>
  <si>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</si>
  <si>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</si>
  <si>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</si>
  <si>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</si>
  <si>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</si>
  <si>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</si>
  <si>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</si>
  <si>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</si>
  <si>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</si>
  <si>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</si>
  <si>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</si>
  <si>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</si>
  <si>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</si>
  <si>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</si>
  <si>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</si>
  <si>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</si>
  <si>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</si>
  <si>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</si>
  <si>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</si>
  <si>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</si>
  <si>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</si>
  <si>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</si>
  <si>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</si>
  <si>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</si>
  <si>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</si>
  <si>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</si>
  <si>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</si>
  <si>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</si>
  <si>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</si>
  <si>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</si>
  <si>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</si>
  <si>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</si>
  <si>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</si>
  <si>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</si>
  <si>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</si>
  <si>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</si>
  <si>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</si>
  <si>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</si>
  <si>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</si>
  <si>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</si>
  <si>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</si>
  <si>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</si>
  <si>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</si>
  <si>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</si>
  <si>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</si>
  <si>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</si>
  <si>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</si>
  <si>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</si>
  <si>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</si>
  <si>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</si>
  <si>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</si>
  <si>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</si>
  <si>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</si>
  <si>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</si>
  <si>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</si>
  <si>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</si>
  <si>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</si>
  <si>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</si>
  <si>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</si>
  <si>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</si>
  <si>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</si>
  <si>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</si>
  <si>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</si>
  <si>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</si>
  <si>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</si>
  <si>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</si>
  <si>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</si>
  <si>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</si>
  <si>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</si>
  <si>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</si>
  <si>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</si>
  <si>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</si>
  <si>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</si>
  <si>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</si>
  <si>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</si>
  <si>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</si>
  <si>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</si>
  <si>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</si>
  <si>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</si>
  <si>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</si>
  <si>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</si>
  <si>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</si>
  <si>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</si>
  <si>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</si>
  <si>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</si>
  <si>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</si>
  <si>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</si>
  <si>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</si>
  <si>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</si>
  <si>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</si>
  <si>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</si>
  <si>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</si>
  <si>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</si>
  <si>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</si>
  <si>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</si>
  <si>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</si>
  <si>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</si>
  <si>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</si>
  <si>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</si>
  <si>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</si>
  <si>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</si>
  <si>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</si>
  <si>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</si>
  <si>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</si>
  <si>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</si>
  <si>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</si>
  <si>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</si>
  <si>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</si>
  <si>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</si>
  <si>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</si>
  <si>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</si>
  <si>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</si>
  <si>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</si>
  <si>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</si>
  <si>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</si>
  <si>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</si>
  <si>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</si>
  <si>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</si>
  <si>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</si>
  <si>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</si>
  <si>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</si>
  <si>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</si>
  <si>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</si>
  <si>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</si>
  <si>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</si>
  <si>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</si>
  <si>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</si>
  <si>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</si>
  <si>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</si>
  <si>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</si>
  <si>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</si>
  <si>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</si>
  <si>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</si>
  <si>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</si>
  <si>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</si>
  <si>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</si>
  <si>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</si>
  <si>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</si>
  <si>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</si>
  <si>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</si>
  <si>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</si>
  <si>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</si>
  <si>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</si>
  <si>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</si>
  <si>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</si>
  <si>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</si>
  <si>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</si>
  <si>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</si>
  <si>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</si>
  <si>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</si>
  <si>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</si>
  <si>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</si>
  <si>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</si>
  <si>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</si>
  <si>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</si>
  <si>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</si>
  <si>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</si>
  <si>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</si>
  <si>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</si>
  <si>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</si>
  <si>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</si>
  <si>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</si>
  <si>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</si>
  <si>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</si>
  <si>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</si>
  <si>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</si>
  <si>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</si>
  <si>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</si>
  <si>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</si>
  <si>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</si>
  <si>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</si>
  <si>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</si>
  <si>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</si>
  <si>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</si>
  <si>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</si>
  <si>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</si>
  <si>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</si>
  <si>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</si>
  <si>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</si>
  <si>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</si>
  <si>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</si>
  <si>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</si>
  <si>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</si>
  <si>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</si>
  <si>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</si>
  <si>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</si>
  <si>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</si>
  <si>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</si>
  <si>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</si>
  <si>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</si>
  <si>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</si>
  <si>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</si>
  <si>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</si>
  <si>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</si>
  <si>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</si>
  <si>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</si>
  <si>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</si>
  <si>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</si>
  <si>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</si>
  <si>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</si>
  <si>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</si>
  <si>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</si>
  <si>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</si>
  <si>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</si>
  <si>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</si>
  <si>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</si>
  <si>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</si>
  <si>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</si>
  <si>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</si>
  <si>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</si>
  <si>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</si>
  <si>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</si>
  <si>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</si>
  <si>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</si>
  <si>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</si>
  <si>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</si>
  <si>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</si>
  <si>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</si>
  <si>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</si>
  <si>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</si>
  <si>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</si>
  <si>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</si>
  <si>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</si>
  <si>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</si>
  <si>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</si>
  <si>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</si>
  <si>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</si>
  <si>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</si>
  <si>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</si>
  <si>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</si>
  <si>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</si>
  <si>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</si>
  <si>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</si>
  <si>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</si>
  <si>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</si>
  <si>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</si>
  <si>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</si>
  <si>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</si>
  <si>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</si>
  <si>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</si>
  <si>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</si>
  <si>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</si>
  <si>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</si>
  <si>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</si>
  <si>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</si>
  <si>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</si>
  <si>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</si>
  <si>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</si>
  <si>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</si>
  <si>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</si>
  <si>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</si>
  <si>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</si>
  <si>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</si>
  <si>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</si>
  <si>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</si>
  <si>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</si>
  <si>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</si>
  <si>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</si>
  <si>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</si>
  <si>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</si>
  <si>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</si>
  <si>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</si>
  <si>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</si>
  <si>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</si>
  <si>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</si>
  <si>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</si>
  <si>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</si>
  <si>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</si>
  <si>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</si>
  <si>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</si>
  <si>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</si>
  <si>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</si>
  <si>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</si>
  <si>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</si>
  <si>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</si>
  <si>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</si>
  <si>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</si>
  <si>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</si>
  <si>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</si>
  <si>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</si>
  <si>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</si>
  <si>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</si>
  <si>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</si>
  <si>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</si>
  <si>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</si>
  <si>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</si>
  <si>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</si>
  <si>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</si>
  <si>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</si>
  <si>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</si>
  <si>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</si>
  <si>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</si>
  <si>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</si>
  <si>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</si>
  <si>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</si>
  <si>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</si>
  <si>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</si>
  <si>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</si>
  <si>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</si>
  <si>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</si>
  <si>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</si>
  <si>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</si>
  <si>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</si>
  <si>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</si>
  <si>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</si>
  <si>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</si>
  <si>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</si>
  <si>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</si>
  <si>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</si>
  <si>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</si>
  <si>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</si>
  <si>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</si>
  <si>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</si>
  <si>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</si>
  <si>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</si>
  <si>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</si>
  <si>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</si>
  <si>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</si>
  <si>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</si>
  <si>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</si>
  <si>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</si>
  <si>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</si>
  <si>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</si>
  <si>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</si>
  <si>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</si>
  <si>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</si>
  <si>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</si>
  <si>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</si>
  <si>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</si>
  <si>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</si>
  <si>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</si>
  <si>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</si>
  <si>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</si>
  <si>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</si>
  <si>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</si>
  <si>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</si>
  <si>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</si>
  <si>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</si>
  <si>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</si>
  <si>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</si>
  <si>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</si>
  <si>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</si>
  <si>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</si>
  <si>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</si>
  <si>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</si>
  <si>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</si>
  <si>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</si>
  <si>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</si>
  <si>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</si>
  <si>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</si>
  <si>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</si>
  <si>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</si>
  <si>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</si>
  <si>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</si>
  <si>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</si>
  <si>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</si>
  <si>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</si>
  <si>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</si>
  <si>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</si>
  <si>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</si>
  <si>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</si>
  <si>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</si>
  <si>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</si>
  <si>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</si>
  <si>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</si>
  <si>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</si>
  <si>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</si>
  <si>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</si>
  <si>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</si>
  <si>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</si>
  <si>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</si>
  <si>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</si>
  <si>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</si>
  <si>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</si>
  <si>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</si>
  <si>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</si>
  <si>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</si>
  <si>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</si>
  <si>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</si>
  <si>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</si>
  <si>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</si>
  <si>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</si>
  <si>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</si>
  <si>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</si>
  <si>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</si>
  <si>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</si>
  <si>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</si>
  <si>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</si>
  <si>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</si>
  <si>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</si>
  <si>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</si>
  <si>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</si>
  <si>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</si>
  <si>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</si>
  <si>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</si>
  <si>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</si>
  <si>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</si>
  <si>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</si>
  <si>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</si>
  <si>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</si>
  <si>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</si>
  <si>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</si>
  <si>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</si>
  <si>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</si>
  <si>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</si>
  <si>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</si>
  <si>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</si>
  <si>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</si>
  <si>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</si>
  <si>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</si>
  <si>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</si>
  <si>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</si>
  <si>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</si>
  <si>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</si>
  <si>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</si>
  <si>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</si>
  <si>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</si>
  <si>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</si>
  <si>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</si>
  <si>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</si>
  <si>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</si>
  <si>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</si>
  <si>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</si>
  <si>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</si>
  <si>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</si>
  <si>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</si>
  <si>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</si>
  <si>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</si>
  <si>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</si>
  <si>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</si>
  <si>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</si>
  <si>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</si>
  <si>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</si>
  <si>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</si>
  <si>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</si>
  <si>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</si>
  <si>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</si>
  <si>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</si>
  <si>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</si>
  <si>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</si>
  <si>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</si>
  <si>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</si>
  <si>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</si>
  <si>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</si>
  <si>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</si>
  <si>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</si>
  <si>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</si>
  <si>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</si>
  <si>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</si>
  <si>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</si>
  <si>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</si>
  <si>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</si>
  <si>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</si>
  <si>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</si>
  <si>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</si>
  <si>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</si>
  <si>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</si>
  <si>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</si>
  <si>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</si>
  <si>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</si>
  <si>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</si>
  <si>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</si>
  <si>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</si>
  <si>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</si>
  <si>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</si>
  <si>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</si>
  <si>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</si>
  <si>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</si>
  <si>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</si>
  <si>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</si>
  <si>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</si>
  <si>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</si>
  <si>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</si>
  <si>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</si>
  <si>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</si>
  <si>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</si>
  <si>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</si>
  <si>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</si>
  <si>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</si>
  <si>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</si>
  <si>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</si>
  <si>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</si>
  <si>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</si>
  <si>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</si>
  <si>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</si>
  <si>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</si>
  <si>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</si>
  <si>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</si>
  <si>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</si>
  <si>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</si>
  <si>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</si>
  <si>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</si>
  <si>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</si>
  <si>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</si>
  <si>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</si>
  <si>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</si>
  <si>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</si>
  <si>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</si>
  <si>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</si>
  <si>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</si>
  <si>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</si>
  <si>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</si>
  <si>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</si>
  <si>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</si>
  <si>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</si>
  <si>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</si>
  <si>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</si>
  <si>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</si>
  <si>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</si>
  <si>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</si>
  <si>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</si>
  <si>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</si>
  <si>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</si>
  <si>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</si>
  <si>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</si>
  <si>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</si>
  <si>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</si>
  <si>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</si>
  <si>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</si>
  <si>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</si>
  <si>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</si>
  <si>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</si>
  <si>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</si>
  <si>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</si>
  <si>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</si>
  <si>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</si>
  <si>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</si>
  <si>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</si>
  <si>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</si>
  <si>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</si>
  <si>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</si>
  <si>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</si>
  <si>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</si>
  <si>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</si>
  <si>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</si>
  <si>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</si>
  <si>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</si>
  <si>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</si>
  <si>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</si>
  <si>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</si>
  <si>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</si>
  <si>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</si>
  <si>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</si>
  <si>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</si>
  <si>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</si>
  <si>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</si>
  <si>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</si>
  <si>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</si>
  <si>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</si>
  <si>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</si>
  <si>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</si>
  <si>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</si>
  <si>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</si>
  <si>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</si>
  <si>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</si>
  <si>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</si>
  <si>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</si>
  <si>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</si>
  <si>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</si>
  <si>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</si>
  <si>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</si>
  <si>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</si>
  <si>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</si>
  <si>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</si>
  <si>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</si>
  <si>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</si>
  <si>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</si>
  <si>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</si>
  <si>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</si>
  <si>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</si>
  <si>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</si>
  <si>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</si>
  <si>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</si>
  <si>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</si>
  <si>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</si>
  <si>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</si>
  <si>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</si>
  <si>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</si>
  <si>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</si>
  <si>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</si>
  <si>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</si>
  <si>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</si>
  <si>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</si>
  <si>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</si>
  <si>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</si>
  <si>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</si>
  <si>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</si>
  <si>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</si>
  <si>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</si>
  <si>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</si>
  <si>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</si>
  <si>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</si>
  <si>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</si>
  <si>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</si>
  <si>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</si>
  <si>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</si>
  <si>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</si>
  <si>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</si>
  <si>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</si>
  <si>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</si>
  <si>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</si>
  <si>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</si>
  <si>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</si>
  <si>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</si>
  <si>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</si>
  <si>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</si>
  <si>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</si>
  <si>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</si>
  <si>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</si>
  <si>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</si>
  <si>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</si>
  <si>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</si>
  <si>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</si>
  <si>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</si>
  <si>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</si>
  <si>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</si>
  <si>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</si>
  <si>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</si>
  <si>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</si>
  <si>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</si>
  <si>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</si>
  <si>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</si>
  <si>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</si>
  <si>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</si>
  <si>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</si>
  <si>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</si>
  <si>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</si>
  <si>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</si>
  <si>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</si>
  <si>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</si>
  <si>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</si>
  <si>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</si>
  <si>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</si>
  <si>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</si>
  <si>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</si>
  <si>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</si>
  <si>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</si>
  <si>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</si>
  <si>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</si>
  <si>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</si>
  <si>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</si>
  <si>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</si>
  <si>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</si>
  <si>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</si>
  <si>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</si>
  <si>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</si>
  <si>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</si>
  <si>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</si>
  <si>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</si>
  <si>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</si>
  <si>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</si>
  <si>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</si>
  <si>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</si>
  <si>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</si>
  <si>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</si>
  <si>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</si>
  <si>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</si>
  <si>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</si>
  <si>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</si>
  <si>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</si>
  <si>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</si>
  <si>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</si>
  <si>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</si>
  <si>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</si>
  <si>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</si>
  <si>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</si>
  <si>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</si>
  <si>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</si>
  <si>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</si>
  <si>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</si>
  <si>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</si>
  <si>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</si>
  <si>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</si>
  <si>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</si>
  <si>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</si>
  <si>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</si>
  <si>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</si>
  <si>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</si>
  <si>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</si>
  <si>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</si>
  <si>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</si>
  <si>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</si>
  <si>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</si>
  <si>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</si>
  <si>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</si>
  <si>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</si>
  <si>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</si>
  <si>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</si>
  <si>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</si>
  <si>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</si>
  <si>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</si>
  <si>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</si>
  <si>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</si>
  <si>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</si>
  <si>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</si>
  <si>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</si>
  <si>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</si>
  <si>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</si>
  <si>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</si>
  <si>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</si>
  <si>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</si>
  <si>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</si>
  <si>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</si>
  <si>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</si>
  <si>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</si>
  <si>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</si>
  <si>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</si>
  <si>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</si>
  <si>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</si>
  <si>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</si>
  <si>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</si>
  <si>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</si>
  <si>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</si>
  <si>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</si>
  <si>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</si>
  <si>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</si>
  <si>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</si>
  <si>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</si>
  <si>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</si>
  <si>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</si>
  <si>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</si>
  <si>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</si>
  <si>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</si>
  <si>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</si>
  <si>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</si>
  <si>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</si>
  <si>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</si>
  <si>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</si>
  <si>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</si>
  <si>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</si>
  <si>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</si>
  <si>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</si>
  <si>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</si>
  <si>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</si>
  <si>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</si>
  <si>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</si>
  <si>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</si>
  <si>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</si>
  <si>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</si>
  <si>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</si>
  <si>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</si>
  <si>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</si>
  <si>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</si>
  <si>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</si>
  <si>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</si>
  <si>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</si>
  <si>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</si>
  <si>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</si>
  <si>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</si>
  <si>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</si>
  <si>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</si>
  <si>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</si>
  <si>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</si>
  <si>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</si>
  <si>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</si>
  <si>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</si>
  <si>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</si>
  <si>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</si>
  <si>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</si>
  <si>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</si>
  <si>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</si>
  <si>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</si>
  <si>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</si>
  <si>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</si>
  <si>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</si>
  <si>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</si>
  <si>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</si>
  <si>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</si>
  <si>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</si>
  <si>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</si>
  <si>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</si>
  <si>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</si>
  <si>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</si>
  <si>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</si>
  <si>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</si>
  <si>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</si>
  <si>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</si>
  <si>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</si>
  <si>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</si>
  <si>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</si>
  <si>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</si>
  <si>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</si>
  <si>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</si>
  <si>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</si>
  <si>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</si>
  <si>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</si>
  <si>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</si>
  <si>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</si>
  <si>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</si>
  <si>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</si>
  <si>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</si>
  <si>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</si>
  <si>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</si>
  <si>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</si>
  <si>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</si>
  <si>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</si>
  <si>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</si>
  <si>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</si>
  <si>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</si>
  <si>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</si>
  <si>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</si>
  <si>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</si>
  <si>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</si>
  <si>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</si>
  <si>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</si>
  <si>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</si>
  <si>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</si>
  <si>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</si>
  <si>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</si>
  <si>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</si>
  <si>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</si>
  <si>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</si>
  <si>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</si>
  <si>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</si>
  <si>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</si>
  <si>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</si>
  <si>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</si>
  <si>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</si>
  <si>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</si>
  <si>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</si>
  <si>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</si>
  <si>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</si>
  <si>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</si>
  <si>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</si>
  <si>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</si>
  <si>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</si>
  <si>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</si>
  <si>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</si>
  <si>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</si>
  <si>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</si>
  <si>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</si>
  <si>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</si>
  <si>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</si>
  <si>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</si>
  <si>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</si>
  <si>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</si>
  <si>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</si>
  <si>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</si>
  <si>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</si>
  <si>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</si>
  <si>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</si>
  <si>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</si>
  <si>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</si>
  <si>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</si>
  <si>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</si>
  <si>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</si>
  <si>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</si>
  <si>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</si>
  <si>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</si>
  <si>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</si>
  <si>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</si>
  <si>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</si>
  <si>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</si>
  <si>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</si>
  <si>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</si>
  <si>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</si>
  <si>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</si>
  <si>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</si>
  <si>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</si>
  <si>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</si>
  <si>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</si>
  <si>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</si>
  <si>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</si>
  <si>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</si>
  <si>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</si>
  <si>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</si>
  <si>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</si>
  <si>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</si>
  <si>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</si>
  <si>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</si>
  <si>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</si>
  <si>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</si>
  <si>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</si>
  <si>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</si>
  <si>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</si>
  <si>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</si>
  <si>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</si>
  <si>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</si>
  <si>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</si>
  <si>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</si>
  <si>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</si>
  <si>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</si>
  <si>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</si>
  <si>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</si>
  <si>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</si>
  <si>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</si>
  <si>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</si>
  <si>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</si>
  <si>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</si>
  <si>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</si>
  <si>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</si>
  <si>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</si>
  <si>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</si>
  <si>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</si>
  <si>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</si>
  <si>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</si>
  <si>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</si>
  <si>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</si>
  <si>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</si>
  <si>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</si>
  <si>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</si>
  <si>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</si>
  <si>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</si>
  <si>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</si>
  <si>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</si>
  <si>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</si>
  <si>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</si>
  <si>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</si>
  <si>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</si>
  <si>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</si>
  <si>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</si>
  <si>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</si>
  <si>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</si>
  <si>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</si>
  <si>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</si>
  <si>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</si>
  <si>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</si>
  <si>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</si>
  <si>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</si>
  <si>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</si>
  <si>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</si>
  <si>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</si>
  <si>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</si>
  <si>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</si>
  <si>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</si>
  <si>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</si>
  <si>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</si>
  <si>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</si>
  <si>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</si>
  <si>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</si>
  <si>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</si>
  <si>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</si>
  <si>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</si>
  <si>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</si>
  <si>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</si>
  <si>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</si>
  <si>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</si>
  <si>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</si>
  <si>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</si>
  <si>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</si>
  <si>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</si>
  <si>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</si>
  <si>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</si>
  <si>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</si>
  <si>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</si>
  <si>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</si>
  <si>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</si>
  <si>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</si>
  <si>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</si>
  <si>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</si>
  <si>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</si>
  <si>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</si>
  <si>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</si>
  <si>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</si>
  <si>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</si>
  <si>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</si>
  <si>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</si>
  <si>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</si>
  <si>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</si>
  <si>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</si>
  <si>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</si>
  <si>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</si>
  <si>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</si>
  <si>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</si>
  <si>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</si>
  <si>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</si>
  <si>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</si>
  <si>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</si>
  <si>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</si>
  <si>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</si>
  <si>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</si>
  <si>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</si>
  <si>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</si>
  <si>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</si>
  <si>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</si>
  <si>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</si>
  <si>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</si>
  <si>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</si>
  <si>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</si>
  <si>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</si>
  <si>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</si>
  <si>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</si>
  <si>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</si>
  <si>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</si>
  <si>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</si>
  <si>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</si>
  <si>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</si>
  <si>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</si>
  <si>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</si>
  <si>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</si>
  <si>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</si>
  <si>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</si>
  <si>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</si>
  <si>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</si>
  <si>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</si>
  <si>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</si>
  <si>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</si>
  <si>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</si>
  <si>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</si>
  <si>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</si>
  <si>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</si>
  <si>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</si>
  <si>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</si>
  <si>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</si>
  <si>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</si>
  <si>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</si>
  <si>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</si>
  <si>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</si>
  <si>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</si>
  <si>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</si>
  <si>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</si>
  <si>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</si>
  <si>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</si>
  <si>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</si>
  <si>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</si>
  <si>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</si>
  <si>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</si>
  <si>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</si>
  <si>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</si>
  <si>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</si>
  <si>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</si>
  <si>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</si>
  <si>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</si>
  <si>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</si>
  <si>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</si>
  <si>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</si>
  <si>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</si>
  <si>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</si>
  <si>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</si>
  <si>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</si>
  <si>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</si>
  <si>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</si>
  <si>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</si>
  <si>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</si>
  <si>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</si>
  <si>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</si>
  <si>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</si>
  <si>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</si>
  <si>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</si>
  <si>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</si>
  <si>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</si>
  <si>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</si>
  <si>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</si>
  <si>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</si>
  <si>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</si>
  <si>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</si>
  <si>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</si>
  <si>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</si>
  <si>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</si>
  <si>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</si>
  <si>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</si>
  <si>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</si>
  <si>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</si>
  <si>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</si>
  <si>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</si>
  <si>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</si>
  <si>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</si>
  <si>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</si>
  <si>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</si>
  <si>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</si>
  <si>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</si>
  <si>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</si>
  <si>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</si>
  <si>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</si>
  <si>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</si>
  <si>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</si>
  <si>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</si>
  <si>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</si>
  <si>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</si>
  <si>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</si>
  <si>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</si>
  <si>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</si>
  <si>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</si>
  <si>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</si>
  <si>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</si>
  <si>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</si>
  <si>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</si>
  <si>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</si>
  <si>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</si>
  <si>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</si>
  <si>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</si>
  <si>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</si>
  <si>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</si>
  <si>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</si>
  <si>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</si>
  <si>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</si>
  <si>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</si>
  <si>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</si>
  <si>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</si>
  <si>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</si>
  <si>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</si>
  <si>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</si>
  <si>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</si>
  <si>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</si>
  <si>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</si>
  <si>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</si>
  <si>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</si>
  <si>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</si>
  <si>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</si>
  <si>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</si>
  <si>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</si>
  <si>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</si>
  <si>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</si>
  <si>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</si>
  <si>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</si>
  <si>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</si>
  <si>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</si>
  <si>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</si>
  <si>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</si>
  <si>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</si>
  <si>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</si>
  <si>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</si>
  <si>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</si>
  <si>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</si>
  <si>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</si>
  <si>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</si>
  <si>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</si>
  <si>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</si>
  <si>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</si>
  <si>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</si>
  <si>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</si>
  <si>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</si>
  <si>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</si>
  <si>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</si>
  <si>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</si>
  <si>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</si>
  <si>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</si>
  <si>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</si>
  <si>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</si>
  <si>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</si>
  <si>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</si>
  <si>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</si>
  <si>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</si>
  <si>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</si>
  <si>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</si>
  <si>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</si>
  <si>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</si>
  <si>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</si>
  <si>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</si>
  <si>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</si>
  <si>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</si>
  <si>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</si>
  <si>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</si>
  <si>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</si>
  <si>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</si>
  <si>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</si>
  <si>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</si>
  <si>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</si>
  <si>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</si>
  <si>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</si>
  <si>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</si>
  <si>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</si>
  <si>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</si>
  <si>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</si>
  <si>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</si>
  <si>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</si>
  <si>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</si>
  <si>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</si>
  <si>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</si>
  <si>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</si>
  <si>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</si>
  <si>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</si>
  <si>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</si>
  <si>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</si>
  <si>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</si>
  <si>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</si>
  <si>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</si>
  <si>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</si>
  <si>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</si>
  <si>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</si>
  <si>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</si>
  <si>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</si>
  <si>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</si>
  <si>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</si>
  <si>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</si>
  <si>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</si>
  <si>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</si>
  <si>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</si>
  <si>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</si>
  <si>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</si>
  <si>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</si>
  <si>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</si>
  <si>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</si>
  <si>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</si>
  <si>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</si>
  <si>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</si>
  <si>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</si>
  <si>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</si>
  <si>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</si>
  <si>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</si>
  <si>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</si>
  <si>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</si>
  <si>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</si>
  <si>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</si>
  <si>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</si>
  <si>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</si>
  <si>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</si>
  <si>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</si>
  <si>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</si>
  <si>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</si>
  <si>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</si>
  <si>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</si>
  <si>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</si>
  <si>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</si>
  <si>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</si>
  <si>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</si>
  <si>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</si>
  <si>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</si>
  <si>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</si>
  <si>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</si>
  <si>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</si>
  <si>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</si>
  <si>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</si>
  <si>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</si>
  <si>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</si>
  <si>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</si>
  <si>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</si>
  <si>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</si>
  <si>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</si>
  <si>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</si>
  <si>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</si>
  <si>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</si>
  <si>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</si>
  <si>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</si>
  <si>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</si>
  <si>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</si>
  <si>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</si>
  <si>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</si>
  <si>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</si>
  <si>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</si>
  <si>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</si>
  <si>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</si>
  <si>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</si>
  <si>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</si>
  <si>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</si>
  <si>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</si>
  <si>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</si>
  <si>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</si>
  <si>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</si>
  <si>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</si>
  <si>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</si>
  <si>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</si>
  <si>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</si>
  <si>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</si>
  <si>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</si>
  <si>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</si>
  <si>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</si>
  <si>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</si>
  <si>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</si>
  <si>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</si>
  <si>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</si>
  <si>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</si>
  <si>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</si>
  <si>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</si>
  <si>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</si>
  <si>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</si>
  <si>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</si>
  <si>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</si>
  <si>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</si>
  <si>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</si>
  <si>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</si>
  <si>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</si>
  <si>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</si>
  <si>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</si>
  <si>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</si>
  <si>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</si>
  <si>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</si>
  <si>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</si>
  <si>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</si>
  <si>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</si>
  <si>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</si>
  <si>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</si>
  <si>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</si>
  <si>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</si>
  <si>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</si>
  <si>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</si>
  <si>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</si>
  <si>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</si>
  <si>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</si>
  <si>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</si>
  <si>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</si>
  <si>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</si>
  <si>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</si>
  <si>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</si>
  <si>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</si>
  <si>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</si>
  <si>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</si>
  <si>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</si>
  <si>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</si>
  <si>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</si>
  <si>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</si>
  <si>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</si>
  <si>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</si>
  <si>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</si>
  <si>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</si>
  <si>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</si>
  <si>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</si>
  <si>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</si>
  <si>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</si>
  <si>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</si>
  <si>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</si>
  <si>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</si>
  <si>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</si>
  <si>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</si>
  <si>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</si>
  <si>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</si>
  <si>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</si>
  <si>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</si>
  <si>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</si>
  <si>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</si>
  <si>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</si>
  <si>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</si>
  <si>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</si>
  <si>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</si>
  <si>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</si>
  <si>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</si>
  <si>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</si>
  <si>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</si>
  <si>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</si>
  <si>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</si>
  <si>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</si>
  <si>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</si>
  <si>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</si>
  <si>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</si>
  <si>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</si>
  <si>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</si>
  <si>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</si>
  <si>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</si>
  <si>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</si>
  <si>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</si>
  <si>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</si>
  <si>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</si>
  <si>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</si>
  <si>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</si>
  <si>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</si>
  <si>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</si>
  <si>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</si>
  <si>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</si>
  <si>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</si>
  <si>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</si>
  <si>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</si>
  <si>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</si>
  <si>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</si>
  <si>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</si>
  <si>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</si>
  <si>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</si>
  <si>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</si>
  <si>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</si>
  <si>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</si>
  <si>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</si>
  <si>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</si>
  <si>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</si>
  <si>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</si>
  <si>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</si>
  <si>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</si>
  <si>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</si>
  <si>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</si>
  <si>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</si>
  <si>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</si>
  <si>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</si>
  <si>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</si>
  <si>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</si>
  <si>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</si>
  <si>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</si>
  <si>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</si>
  <si>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</si>
  <si>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</si>
  <si>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</si>
  <si>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</si>
  <si>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</si>
  <si>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</si>
  <si>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</si>
  <si>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</si>
  <si>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</si>
  <si>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</si>
  <si>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</si>
  <si>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</si>
  <si>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</si>
  <si>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</si>
  <si>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</si>
  <si>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</si>
  <si>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</si>
  <si>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</si>
  <si>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</si>
  <si>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</si>
  <si>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</si>
  <si>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</si>
  <si>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</si>
  <si>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</si>
  <si>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</si>
  <si>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</si>
  <si>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</si>
  <si>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</si>
  <si>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</si>
  <si>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</si>
  <si>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</si>
  <si>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</si>
  <si>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</si>
  <si>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</si>
  <si>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</si>
  <si>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</si>
  <si>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</si>
  <si>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</si>
  <si>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</si>
  <si>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</si>
  <si>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</si>
  <si>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</si>
  <si>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</si>
  <si>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</si>
  <si>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</si>
  <si>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</si>
  <si>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</si>
  <si>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</si>
  <si>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</si>
  <si>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</si>
  <si>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</si>
  <si>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</si>
  <si>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</si>
  <si>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</si>
  <si>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</si>
  <si>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</si>
  <si>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</si>
  <si>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</si>
  <si>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</si>
  <si>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</si>
  <si>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</si>
  <si>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</si>
  <si>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</si>
  <si>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</si>
  <si>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</si>
  <si>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</si>
  <si>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</si>
  <si>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</si>
  <si>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</si>
  <si>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</si>
  <si>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</si>
  <si>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</si>
  <si>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</si>
  <si>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</si>
  <si>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</si>
  <si>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</si>
  <si>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</si>
  <si>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</si>
  <si>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</si>
  <si>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</si>
  <si>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</si>
  <si>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</si>
  <si>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</si>
  <si>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</si>
  <si>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</si>
  <si>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</si>
  <si>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</si>
  <si>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</si>
  <si>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</si>
  <si>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</si>
  <si>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</si>
  <si>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</si>
  <si>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</si>
  <si>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</si>
  <si>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</si>
  <si>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</si>
  <si>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</si>
  <si>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</si>
  <si>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</si>
  <si>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</si>
  <si>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</si>
  <si>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</si>
  <si>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</si>
  <si>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</si>
  <si>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</si>
  <si>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</si>
  <si>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</si>
  <si>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</si>
  <si>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</si>
  <si>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</si>
  <si>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</si>
  <si>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</si>
  <si>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</si>
  <si>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</si>
  <si>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</si>
  <si>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</si>
  <si>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</si>
  <si>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</si>
  <si>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</si>
  <si>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</si>
  <si>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</si>
  <si>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</si>
  <si>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</si>
  <si>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</si>
  <si>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</si>
  <si>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</si>
  <si>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</si>
  <si>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</si>
  <si>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</si>
  <si>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</si>
  <si>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</si>
  <si>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</si>
  <si>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</si>
  <si>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</si>
  <si>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</si>
  <si>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</si>
  <si>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</si>
  <si>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</si>
  <si>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</si>
  <si>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</si>
  <si>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</si>
  <si>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</si>
  <si>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</si>
  <si>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</si>
  <si>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</si>
  <si>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</si>
  <si>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</si>
  <si>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</si>
  <si>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</si>
  <si>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</si>
  <si>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</si>
  <si>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</si>
  <si>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</si>
  <si>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</si>
  <si>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</si>
  <si>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</si>
  <si>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</si>
  <si>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</si>
  <si>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</si>
  <si>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</si>
  <si>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</si>
  <si>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</si>
  <si>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</si>
  <si>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</si>
  <si>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</si>
  <si>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</si>
  <si>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</si>
  <si>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</si>
  <si>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</si>
  <si>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</si>
  <si>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</si>
  <si>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</si>
  <si>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</si>
  <si>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</si>
  <si>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</si>
  <si>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</si>
  <si>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</si>
  <si>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</si>
  <si>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</si>
  <si>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</si>
  <si>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</si>
  <si>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</si>
  <si>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</si>
  <si>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</si>
  <si>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</si>
  <si>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</si>
  <si>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</si>
  <si>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</si>
  <si>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</si>
  <si>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</si>
  <si>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</si>
  <si>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</si>
  <si>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</si>
  <si>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</si>
  <si>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</si>
  <si>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</si>
  <si>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</si>
  <si>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</si>
  <si>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</si>
  <si>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</si>
  <si>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</si>
  <si>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</si>
  <si>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</si>
  <si>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</si>
  <si>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</si>
  <si>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</si>
  <si>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</si>
  <si>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</si>
  <si>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</si>
  <si>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</si>
  <si>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</si>
  <si>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</si>
  <si>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</si>
  <si>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</si>
  <si>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</si>
  <si>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</si>
  <si>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</si>
  <si>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</si>
  <si>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</si>
  <si>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</si>
  <si>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</si>
  <si>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</si>
  <si>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</si>
  <si>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</si>
  <si>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</si>
  <si>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</si>
  <si>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</si>
  <si>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</si>
  <si>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</si>
  <si>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</si>
  <si>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</si>
  <si>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</si>
  <si>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</si>
  <si>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</si>
  <si>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</si>
  <si>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</si>
  <si>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</si>
  <si>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</si>
  <si>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</si>
  <si>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</si>
  <si>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</si>
  <si>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</si>
  <si>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</si>
  <si>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</si>
  <si>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</si>
  <si>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</si>
  <si>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</si>
  <si>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</si>
  <si>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</si>
  <si>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</si>
  <si>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</si>
  <si>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</si>
  <si>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</si>
  <si>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</si>
  <si>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</si>
  <si>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</si>
  <si>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</si>
  <si>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</si>
  <si>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</si>
  <si>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</si>
  <si>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</si>
  <si>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</si>
  <si>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</si>
  <si>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</si>
  <si>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</si>
  <si>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</si>
  <si>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</si>
  <si>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</si>
  <si>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</si>
  <si>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</si>
  <si>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</si>
  <si>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</si>
  <si>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</si>
  <si>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</si>
  <si>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</si>
  <si>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</si>
  <si>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</si>
  <si>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</si>
  <si>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</si>
  <si>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</si>
  <si>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</si>
  <si>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</si>
  <si>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</si>
  <si>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</si>
  <si>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</si>
  <si>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</si>
  <si>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</si>
  <si>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</si>
  <si>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</si>
  <si>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</si>
  <si>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</si>
  <si>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</si>
  <si>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</si>
  <si>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</si>
  <si>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</si>
  <si>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</si>
  <si>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</si>
  <si>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</si>
  <si>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</si>
  <si>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</si>
  <si>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</si>
  <si>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</si>
  <si>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</si>
  <si>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</si>
  <si>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</si>
  <si>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</si>
  <si>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</si>
  <si>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</si>
  <si>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</si>
  <si>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</si>
  <si>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</si>
  <si>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</si>
  <si>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</si>
  <si>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</si>
  <si>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</si>
  <si>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</si>
  <si>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</si>
  <si>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</si>
  <si>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</si>
  <si>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</si>
  <si>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</si>
  <si>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</si>
  <si>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</si>
  <si>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</si>
  <si>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</si>
  <si>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</si>
  <si>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</si>
  <si>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</si>
  <si>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</si>
  <si>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</si>
  <si>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</si>
  <si>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</si>
  <si>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</si>
  <si>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</si>
  <si>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</si>
  <si>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</si>
  <si>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</si>
  <si>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</si>
  <si>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</si>
  <si>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</si>
  <si>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</si>
  <si>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</si>
  <si>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</si>
  <si>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</si>
  <si>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</si>
  <si>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</si>
  <si>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</si>
  <si>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</si>
  <si>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</si>
  <si>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</si>
  <si>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</si>
  <si>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</si>
  <si>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</si>
  <si>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</si>
  <si>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</si>
  <si>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</si>
  <si>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</si>
  <si>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</si>
  <si>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</si>
  <si>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</si>
  <si>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</si>
  <si>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</si>
  <si>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</si>
  <si>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</si>
  <si>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</si>
  <si>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</si>
  <si>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</si>
  <si>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</si>
  <si>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</si>
  <si>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</si>
  <si>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</si>
  <si>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</si>
  <si>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</si>
  <si>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</si>
  <si>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</si>
  <si>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</si>
  <si>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</si>
  <si>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</si>
  <si>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</si>
  <si>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</si>
  <si>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</si>
  <si>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</si>
  <si>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</si>
  <si>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</si>
  <si>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</si>
  <si>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</si>
  <si>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</si>
  <si>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</si>
  <si>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</si>
  <si>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</si>
  <si>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</si>
  <si>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</si>
  <si>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</si>
  <si>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</si>
  <si>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</si>
  <si>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</si>
  <si>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</si>
  <si>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</si>
  <si>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</si>
  <si>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</si>
  <si>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</si>
  <si>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</si>
  <si>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</si>
  <si>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</si>
  <si>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</si>
  <si>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</si>
  <si>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</si>
  <si>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</si>
  <si>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</si>
  <si>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</si>
  <si>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</si>
  <si>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</si>
  <si>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</si>
  <si>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</si>
  <si>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</si>
  <si>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</si>
  <si>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</si>
  <si>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</si>
  <si>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</si>
  <si>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</si>
  <si>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</si>
  <si>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</si>
  <si>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</si>
  <si>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</si>
  <si>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</si>
  <si>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</si>
  <si>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</si>
  <si>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</si>
  <si>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</si>
  <si>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</si>
  <si>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</si>
  <si>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</si>
  <si>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</si>
  <si>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</si>
  <si>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</si>
  <si>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</si>
  <si>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</si>
  <si>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</si>
  <si>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</si>
  <si>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</si>
  <si>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</si>
  <si>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</si>
  <si>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</si>
  <si>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</si>
  <si>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</si>
  <si>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</si>
  <si>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</si>
  <si>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</si>
  <si>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</si>
  <si>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</si>
  <si>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</si>
  <si>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</si>
  <si>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</si>
  <si>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</si>
  <si>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</si>
  <si>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</si>
  <si>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</si>
  <si>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</si>
  <si>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</si>
  <si>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</si>
  <si>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</si>
  <si>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</si>
  <si>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</si>
  <si>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</si>
  <si>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</si>
  <si>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</si>
  <si>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</si>
  <si>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</si>
  <si>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</si>
  <si>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</si>
  <si>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</si>
  <si>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</si>
  <si>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</si>
  <si>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</si>
  <si>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</si>
  <si>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</si>
  <si>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</si>
  <si>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</si>
  <si>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</si>
  <si>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</si>
  <si>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</si>
  <si>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</si>
  <si>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</si>
  <si>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</si>
  <si>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</si>
  <si>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</si>
  <si>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</si>
  <si>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</si>
  <si>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</si>
  <si>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</si>
  <si>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</si>
  <si>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</si>
  <si>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</si>
  <si>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</si>
  <si>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</si>
  <si>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</si>
  <si>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</si>
  <si>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</si>
  <si>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</si>
  <si>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</si>
  <si>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</si>
  <si>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</si>
  <si>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</si>
  <si>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</si>
  <si>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</si>
  <si>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</si>
  <si>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</si>
  <si>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</si>
  <si>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</si>
  <si>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</si>
  <si>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</si>
  <si>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</si>
  <si>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</si>
  <si>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</si>
  <si>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</si>
  <si>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</si>
  <si>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</si>
  <si>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</si>
  <si>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</si>
  <si>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</si>
  <si>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</si>
  <si>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</si>
  <si>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</si>
  <si>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</si>
  <si>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</si>
  <si>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</si>
  <si>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</si>
  <si>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</si>
  <si>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</si>
  <si>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</si>
  <si>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</si>
  <si>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</si>
  <si>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</si>
  <si>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</si>
  <si>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</si>
  <si>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</si>
  <si>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</si>
  <si>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</si>
  <si>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</si>
  <si>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</si>
  <si>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</si>
  <si>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</si>
  <si>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</si>
  <si>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</si>
  <si>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</si>
  <si>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</si>
  <si>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</si>
  <si>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</si>
  <si>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</si>
  <si>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</si>
  <si>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</si>
  <si>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</si>
  <si>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</si>
  <si>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</si>
  <si>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</si>
  <si>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</si>
  <si>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</si>
  <si>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</si>
  <si>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</si>
  <si>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</si>
  <si>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</si>
  <si>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</si>
  <si>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</si>
  <si>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</si>
  <si>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</si>
  <si>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</si>
  <si>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</si>
  <si>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</si>
  <si>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</si>
  <si>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</si>
  <si>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</si>
  <si>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</si>
  <si>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</si>
  <si>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</si>
  <si>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</si>
  <si>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</si>
  <si>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</si>
  <si>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</si>
  <si>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</si>
  <si>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</si>
  <si>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</si>
  <si>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</si>
  <si>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</si>
  <si>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</si>
  <si>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</si>
  <si>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</si>
  <si>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</si>
  <si>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</si>
  <si>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</si>
  <si>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</si>
  <si>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</si>
  <si>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</si>
  <si>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</si>
  <si>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</si>
  <si>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</si>
  <si>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</si>
  <si>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</si>
  <si>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</si>
  <si>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</si>
  <si>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</si>
  <si>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</si>
  <si>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</si>
  <si>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</si>
  <si>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</si>
  <si>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</si>
  <si>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</si>
  <si>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</si>
  <si>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</si>
  <si>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</si>
  <si>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</si>
  <si>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</si>
  <si>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</si>
  <si>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</si>
  <si>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</si>
  <si>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</si>
  <si>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</si>
  <si>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</si>
  <si>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</si>
  <si>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</si>
  <si>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</si>
  <si>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</si>
  <si>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</si>
  <si>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</si>
  <si>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</si>
  <si>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</si>
  <si>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</si>
  <si>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</si>
  <si>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</si>
  <si>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</si>
  <si>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</si>
  <si>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</si>
  <si>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</si>
  <si>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</si>
  <si>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</si>
  <si>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</si>
  <si>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</si>
  <si>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</si>
  <si>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</si>
  <si>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</si>
  <si>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</si>
  <si>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</si>
  <si>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</si>
  <si>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</si>
  <si>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</si>
  <si>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</si>
  <si>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</si>
  <si>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</si>
  <si>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</si>
  <si>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</si>
  <si>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</si>
  <si>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</si>
  <si>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</si>
  <si>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</si>
  <si>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</si>
  <si>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</si>
  <si>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</si>
  <si>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</si>
  <si>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</si>
  <si>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</si>
  <si>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</si>
  <si>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</si>
  <si>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</si>
  <si>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</si>
  <si>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</si>
  <si>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</si>
  <si>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</si>
  <si>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</si>
  <si>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</si>
  <si>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</si>
  <si>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</si>
  <si>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</si>
  <si>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</si>
  <si>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</si>
  <si>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</si>
  <si>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</si>
  <si>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</si>
  <si>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</si>
  <si>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</si>
  <si>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</si>
  <si>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</si>
  <si>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</si>
  <si>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</si>
  <si>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</si>
  <si>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</si>
  <si>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</si>
  <si>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</si>
  <si>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</si>
  <si>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</si>
  <si>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</si>
  <si>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</si>
  <si>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</si>
  <si>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</si>
  <si>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</si>
  <si>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</si>
  <si>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</si>
  <si>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</si>
  <si>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</si>
  <si>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</si>
  <si>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</si>
  <si>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</si>
  <si>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</si>
  <si>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</si>
  <si>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</si>
  <si>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</si>
  <si>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</si>
  <si>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</si>
  <si>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</si>
  <si>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</si>
  <si>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</si>
  <si>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</si>
  <si>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</si>
  <si>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</si>
  <si>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</si>
  <si>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</si>
  <si>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</si>
  <si>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</si>
  <si>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</si>
  <si>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</si>
  <si>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</si>
  <si>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</si>
  <si>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</si>
  <si>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</si>
  <si>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</si>
  <si>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</si>
  <si>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</si>
  <si>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</si>
  <si>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</si>
  <si>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</si>
  <si>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</si>
  <si>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</si>
  <si>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</si>
  <si>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</si>
  <si>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</si>
  <si>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</si>
  <si>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</si>
  <si>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</si>
  <si>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</si>
  <si>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</si>
  <si>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</si>
  <si>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</si>
  <si>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</si>
  <si>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</si>
  <si>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</si>
  <si>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</si>
  <si>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</si>
  <si>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</si>
  <si>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</si>
  <si>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</si>
  <si>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</si>
  <si>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</si>
  <si>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</si>
  <si>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</si>
  <si>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</si>
  <si>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</si>
  <si>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</si>
  <si>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</si>
  <si>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</si>
  <si>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</si>
  <si>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</si>
  <si>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</si>
  <si>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</si>
  <si>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</si>
  <si>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</si>
  <si>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</si>
  <si>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</si>
  <si>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</si>
  <si>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</si>
  <si>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</si>
  <si>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</si>
  <si>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</si>
  <si>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</si>
  <si>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</si>
  <si>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</si>
  <si>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</si>
  <si>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</si>
  <si>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</si>
  <si>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</si>
  <si>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</si>
  <si>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</si>
  <si>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</si>
  <si>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</si>
  <si>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</si>
  <si>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</si>
  <si>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</si>
  <si>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</si>
  <si>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</si>
  <si>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</si>
  <si>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</si>
  <si>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</si>
  <si>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</si>
  <si>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</si>
  <si>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</si>
  <si>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</si>
  <si>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</si>
  <si>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</si>
  <si>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</si>
  <si>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</si>
  <si>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</si>
  <si>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</si>
  <si>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</si>
  <si>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</si>
  <si>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</si>
  <si>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</si>
  <si>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</si>
  <si>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</si>
  <si>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</si>
  <si>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</si>
  <si>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</si>
  <si>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</si>
  <si>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</si>
  <si>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</si>
  <si>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</si>
  <si>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</si>
  <si>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</si>
  <si>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</si>
  <si>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</si>
  <si>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</si>
  <si>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</si>
  <si>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</si>
  <si>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</si>
  <si>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</si>
  <si>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</si>
  <si>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</si>
  <si>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</si>
  <si>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</si>
  <si>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</si>
  <si>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</si>
  <si>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</si>
  <si>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</si>
  <si>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</si>
  <si>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</si>
  <si>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</si>
  <si>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</si>
  <si>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</si>
  <si>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</si>
  <si>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</si>
  <si>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</si>
  <si>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</si>
  <si>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</si>
  <si>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</si>
  <si>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</si>
  <si>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</si>
  <si>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</si>
  <si>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</si>
  <si>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</si>
  <si>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</si>
  <si>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</si>
  <si>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</si>
  <si>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</si>
  <si>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</si>
  <si>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</si>
  <si>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</si>
  <si>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</si>
  <si>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</si>
  <si>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</si>
  <si>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</si>
  <si>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</si>
  <si>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</si>
  <si>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</si>
  <si>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</si>
  <si>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</si>
  <si>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</si>
  <si>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</si>
  <si>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</si>
  <si>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</si>
  <si>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</si>
  <si>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</si>
  <si>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</si>
  <si>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</si>
  <si>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</si>
  <si>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</si>
  <si>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</si>
  <si>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</si>
  <si>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</si>
  <si>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</si>
  <si>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</si>
  <si>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</si>
  <si>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</si>
  <si>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</si>
  <si>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</si>
  <si>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</si>
  <si>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</si>
  <si>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</si>
  <si>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</si>
  <si>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</si>
  <si>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</si>
  <si>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</si>
  <si>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</si>
  <si>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</si>
  <si>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</si>
  <si>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</si>
  <si>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</si>
  <si>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</si>
  <si>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</si>
  <si>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</si>
  <si>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</si>
  <si>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</si>
  <si>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</si>
  <si>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</si>
  <si>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</si>
  <si>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</si>
  <si>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</si>
  <si>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</si>
  <si>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</si>
  <si>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</si>
  <si>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</si>
  <si>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</si>
  <si>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</si>
  <si>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</si>
  <si>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</si>
  <si>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</si>
  <si>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</si>
  <si>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</si>
  <si>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</si>
  <si>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</si>
  <si>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</si>
  <si>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</si>
  <si>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</si>
  <si>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</si>
  <si>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</si>
  <si>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</si>
  <si>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</si>
  <si>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</si>
  <si>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</si>
  <si>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</si>
  <si>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</si>
  <si>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</si>
  <si>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</si>
  <si>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</si>
  <si>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</si>
  <si>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</si>
  <si>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</si>
  <si>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</si>
  <si>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</si>
  <si>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</si>
  <si>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</si>
  <si>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</si>
  <si>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</si>
  <si>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</si>
  <si>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</si>
  <si>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</si>
  <si>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</si>
  <si>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</si>
  <si>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</si>
  <si>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</si>
  <si>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</si>
  <si>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</si>
  <si>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</si>
  <si>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</si>
  <si>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</si>
  <si>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</si>
  <si>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</si>
  <si>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</si>
  <si>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</si>
  <si>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</si>
  <si>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</si>
  <si>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</si>
  <si>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</si>
  <si>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</si>
  <si>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</si>
  <si>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</si>
  <si>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</si>
  <si>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</si>
  <si>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</si>
  <si>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</si>
  <si>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</si>
  <si>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</si>
  <si>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</si>
  <si>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</si>
  <si>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</si>
  <si>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</si>
  <si>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</si>
  <si>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</si>
  <si>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</si>
  <si>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</si>
  <si>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</si>
  <si>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</si>
  <si>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</si>
  <si>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</si>
  <si>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</si>
  <si>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</si>
  <si>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</si>
  <si>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</si>
  <si>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</si>
  <si>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</si>
  <si>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</si>
  <si>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</si>
  <si>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</si>
  <si>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</si>
  <si>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</si>
  <si>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</si>
  <si>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</si>
  <si>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</si>
  <si>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</si>
  <si>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</si>
  <si>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</si>
  <si>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</si>
  <si>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</si>
  <si>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</si>
  <si>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</si>
  <si>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</si>
  <si>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</si>
  <si>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</si>
  <si>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</si>
  <si>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</si>
  <si>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</si>
  <si>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</si>
  <si>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</si>
  <si>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</si>
  <si>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</si>
  <si>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</si>
  <si>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</si>
  <si>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</si>
  <si>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</si>
  <si>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</si>
  <si>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</si>
  <si>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</si>
  <si>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</si>
  <si>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</si>
  <si>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</si>
  <si>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</si>
  <si>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</si>
  <si>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</si>
  <si>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</si>
  <si>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</si>
  <si>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</si>
  <si>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</si>
  <si>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</si>
  <si>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</si>
  <si>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</si>
  <si>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</si>
  <si>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</si>
  <si>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</si>
  <si>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</si>
  <si>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</si>
  <si>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</si>
  <si>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</si>
  <si>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</si>
  <si>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</si>
  <si>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</si>
  <si>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</si>
  <si>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</si>
  <si>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</si>
  <si>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</si>
  <si>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</si>
  <si>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</si>
  <si>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</si>
  <si>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</si>
  <si>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</si>
  <si>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</si>
  <si>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</si>
  <si>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</si>
  <si>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</si>
  <si>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</si>
  <si>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</si>
  <si>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</si>
  <si>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</si>
  <si>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</si>
  <si>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</si>
  <si>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</si>
  <si>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</si>
  <si>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</si>
  <si>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</si>
  <si>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</si>
  <si>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</si>
  <si>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</si>
  <si>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</si>
  <si>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</si>
  <si>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</si>
  <si>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</si>
  <si>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</si>
  <si>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</si>
  <si>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</si>
  <si>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</si>
  <si>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</si>
  <si>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</si>
  <si>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</si>
  <si>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</si>
  <si>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</si>
  <si>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</si>
  <si>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</si>
  <si>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</si>
  <si>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</si>
  <si>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</si>
  <si>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</si>
  <si>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</si>
  <si>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</si>
  <si>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</si>
  <si>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</si>
  <si>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</si>
  <si>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</si>
  <si>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</si>
  <si>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</si>
  <si>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</si>
  <si>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</si>
  <si>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</si>
  <si>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</si>
  <si>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</si>
  <si>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</si>
  <si>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</si>
  <si>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</si>
  <si>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</si>
  <si>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</si>
  <si>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</si>
  <si>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</si>
  <si>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</si>
  <si>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</si>
  <si>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</si>
  <si>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</si>
  <si>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</si>
  <si>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</si>
  <si>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</si>
  <si>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</si>
  <si>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</si>
  <si>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</si>
  <si>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</si>
  <si>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</si>
  <si>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</si>
  <si>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</si>
  <si>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</si>
  <si>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</si>
  <si>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</si>
  <si>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</si>
  <si>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</si>
  <si>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</si>
  <si>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</si>
  <si>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</si>
  <si>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</si>
  <si>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</si>
  <si>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</si>
  <si>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</si>
  <si>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</si>
  <si>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</si>
  <si>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</si>
  <si>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</si>
  <si>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</si>
  <si>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</si>
  <si>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</si>
  <si>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</si>
  <si>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</si>
  <si>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</si>
  <si>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</si>
  <si>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</si>
  <si>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</si>
  <si>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</si>
  <si>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</si>
  <si>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</si>
  <si>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</si>
  <si>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</si>
  <si>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</si>
  <si>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</si>
  <si>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</si>
  <si>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</si>
  <si>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</si>
  <si>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</si>
  <si>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</si>
  <si>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</si>
  <si>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</si>
  <si>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</si>
  <si>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</si>
  <si>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</si>
  <si>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</si>
  <si>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</si>
  <si>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</si>
  <si>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</si>
  <si>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</si>
  <si>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</si>
  <si>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</si>
  <si>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</si>
  <si>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</si>
  <si>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</si>
  <si>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</si>
  <si>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</si>
  <si>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</si>
  <si>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</si>
  <si>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</si>
  <si>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</si>
  <si>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</si>
  <si>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</si>
  <si>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</si>
  <si>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</si>
  <si>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</si>
  <si>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</si>
  <si>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</si>
  <si>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</si>
  <si>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</si>
  <si>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</si>
  <si>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</si>
  <si>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</si>
  <si>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</si>
  <si>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</si>
  <si>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</si>
  <si>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</si>
  <si>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</si>
  <si>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</si>
  <si>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</si>
  <si>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</si>
  <si>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</si>
  <si>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</si>
  <si>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</si>
  <si>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</si>
  <si>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</si>
  <si>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</si>
  <si>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</si>
  <si>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</si>
  <si>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</si>
  <si>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</si>
  <si>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</si>
  <si>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</si>
  <si>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</si>
  <si>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</si>
  <si>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</si>
  <si>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</si>
  <si>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</si>
  <si>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</si>
  <si>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</si>
  <si>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</si>
  <si>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</si>
  <si>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</si>
  <si>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</si>
  <si>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</si>
  <si>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</si>
  <si>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</si>
  <si>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</si>
  <si>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</si>
  <si>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</si>
  <si>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</si>
  <si>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</si>
  <si>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</si>
  <si>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</si>
  <si>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</si>
  <si>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</si>
  <si>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</si>
  <si>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</si>
  <si>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</si>
  <si>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</si>
  <si>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</si>
  <si>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</si>
  <si>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</si>
  <si>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</si>
  <si>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</si>
  <si>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</si>
  <si>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</si>
  <si>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</si>
  <si>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</si>
  <si>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</si>
  <si>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</si>
  <si>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</si>
  <si>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</si>
  <si>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</si>
  <si>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</si>
  <si>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</si>
  <si>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</si>
  <si>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</si>
  <si>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</si>
  <si>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</si>
  <si>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</si>
  <si>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</si>
  <si>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</si>
  <si>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</si>
  <si>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</si>
  <si>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</si>
  <si>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</si>
  <si>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</si>
  <si>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</si>
  <si>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</si>
  <si>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</si>
  <si>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</si>
  <si>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</si>
  <si>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</si>
  <si>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</si>
  <si>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</si>
  <si>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</si>
  <si>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</si>
  <si>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</si>
  <si>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</si>
  <si>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</si>
  <si>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</si>
  <si>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</si>
  <si>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</si>
  <si>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</si>
  <si>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</si>
  <si>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</si>
  <si>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</si>
  <si>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</si>
  <si>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</si>
  <si>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</si>
  <si>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</si>
  <si>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</si>
  <si>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</si>
  <si>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</si>
  <si>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</si>
  <si>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</si>
  <si>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</si>
  <si>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</si>
  <si>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</si>
  <si>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</si>
  <si>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</si>
  <si>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</si>
  <si>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</si>
  <si>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</si>
  <si>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</si>
  <si>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</si>
  <si>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</si>
  <si>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</si>
  <si>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</si>
  <si>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</si>
  <si>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</si>
  <si>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</si>
  <si>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</si>
  <si>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</si>
  <si>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</si>
  <si>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</si>
  <si>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</si>
  <si>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</si>
  <si>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</si>
  <si>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</si>
  <si>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</si>
  <si>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</si>
  <si>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</si>
  <si>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</si>
  <si>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</si>
  <si>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</si>
  <si>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</si>
  <si>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</si>
  <si>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</si>
  <si>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</si>
  <si>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</si>
  <si>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</si>
  <si>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</si>
  <si>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</si>
  <si>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</si>
  <si>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</si>
  <si>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</si>
  <si>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</si>
  <si>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</si>
  <si>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</si>
  <si>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</si>
  <si>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</si>
  <si>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</si>
  <si>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</si>
  <si>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</si>
  <si>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</si>
  <si>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</si>
  <si>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</si>
  <si>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</si>
  <si>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</si>
  <si>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</si>
  <si>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</si>
  <si>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</si>
  <si>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</si>
  <si>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</si>
  <si>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</si>
  <si>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</si>
  <si>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</si>
  <si>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</si>
  <si>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</si>
  <si>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</si>
  <si>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</si>
  <si>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</si>
  <si>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</si>
  <si>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</si>
  <si>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</si>
  <si>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</si>
  <si>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</si>
  <si>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</si>
  <si>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</si>
  <si>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</si>
  <si>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</si>
  <si>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</si>
  <si>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</si>
  <si>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</si>
  <si>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</si>
  <si>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</si>
  <si>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</si>
  <si>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</si>
  <si>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</si>
  <si>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</si>
  <si>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</si>
  <si>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</si>
  <si>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</si>
  <si>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</si>
  <si>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</si>
  <si>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</si>
  <si>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</si>
  <si>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</si>
  <si>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</si>
  <si>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</si>
  <si>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</si>
  <si>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</si>
  <si>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</si>
  <si>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</si>
  <si>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</si>
  <si>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</si>
  <si>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</si>
  <si>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</si>
  <si>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</si>
  <si>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</si>
  <si>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</si>
  <si>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</si>
  <si>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</si>
  <si>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</si>
  <si>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</si>
  <si>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</si>
  <si>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</si>
  <si>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</si>
  <si>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</si>
  <si>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</si>
  <si>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</si>
  <si>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</si>
  <si>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</si>
  <si>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</si>
  <si>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</si>
  <si>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</si>
  <si>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</si>
  <si>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</si>
  <si>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</si>
  <si>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</si>
  <si>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</si>
  <si>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</si>
  <si>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</si>
  <si>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</si>
  <si>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</si>
  <si>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</si>
  <si>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</si>
  <si>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</si>
  <si>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</si>
  <si>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</si>
  <si>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</si>
  <si>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</si>
  <si>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</si>
  <si>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</si>
  <si>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</si>
  <si>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</si>
  <si>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</si>
  <si>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</si>
  <si>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</si>
  <si>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</si>
  <si>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</si>
  <si>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</si>
  <si>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</si>
  <si>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</si>
  <si>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</si>
  <si>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</si>
  <si>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</si>
  <si>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</si>
  <si>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</si>
  <si>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</si>
  <si>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</si>
  <si>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</si>
  <si>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</si>
  <si>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</si>
  <si>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</si>
  <si>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</si>
  <si>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</si>
  <si>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</si>
  <si>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</si>
  <si>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</si>
  <si>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</si>
  <si>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</si>
  <si>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</si>
  <si>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</si>
  <si>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</si>
  <si>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</si>
  <si>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</si>
  <si>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</si>
  <si>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</si>
  <si>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</si>
  <si>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</si>
  <si>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</si>
  <si>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</si>
  <si>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</si>
  <si>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</si>
  <si>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</si>
  <si>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</si>
  <si>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</si>
  <si>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</si>
  <si>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</si>
  <si>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</si>
  <si>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</si>
  <si>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</si>
  <si>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</si>
  <si>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</si>
  <si>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</si>
  <si>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</si>
  <si>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</si>
  <si>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</si>
  <si>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</si>
  <si>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</si>
  <si>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</si>
  <si>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</si>
  <si>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</si>
  <si>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</si>
  <si>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</si>
  <si>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</si>
  <si>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</si>
  <si>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</si>
  <si>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</si>
  <si>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</si>
  <si>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</si>
  <si>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</si>
  <si>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</si>
  <si>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</si>
  <si>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</si>
  <si>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</si>
  <si>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</si>
  <si>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</si>
  <si>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</si>
  <si>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</si>
  <si>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</si>
  <si>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</si>
  <si>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</si>
  <si>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</si>
  <si>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</si>
  <si>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</si>
  <si>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</si>
  <si>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</si>
  <si>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</si>
  <si>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</si>
  <si>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</si>
  <si>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</si>
  <si>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</si>
  <si>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</si>
  <si>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</si>
  <si>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</si>
  <si>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</si>
  <si>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</si>
  <si>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</si>
  <si>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</si>
  <si>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</si>
  <si>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</si>
  <si>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</si>
  <si>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</si>
  <si>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</si>
  <si>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</si>
  <si>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</si>
  <si>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</si>
  <si>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</si>
  <si>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</si>
  <si>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</si>
  <si>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</si>
  <si>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</si>
  <si>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</si>
  <si>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</si>
  <si>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</si>
  <si>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</si>
  <si>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</si>
  <si>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</si>
  <si>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</si>
  <si>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</si>
  <si>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</si>
  <si>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</si>
  <si>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</si>
  <si>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</si>
  <si>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</si>
  <si>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</si>
  <si>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</si>
  <si>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</si>
  <si>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</si>
  <si>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</si>
  <si>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</si>
  <si>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</si>
  <si>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</si>
  <si>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</si>
  <si>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</si>
  <si>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</si>
  <si>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</si>
  <si>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</si>
  <si>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</si>
  <si>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</si>
  <si>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</si>
  <si>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</si>
  <si>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</si>
  <si>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</si>
  <si>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</si>
  <si>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</si>
  <si>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</si>
  <si>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</si>
  <si>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</si>
  <si>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</si>
  <si>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</si>
  <si>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</si>
  <si>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</si>
  <si>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</si>
  <si>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</si>
  <si>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</si>
  <si>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</si>
  <si>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</si>
  <si>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</si>
  <si>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</si>
  <si>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</si>
  <si>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</si>
  <si>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</si>
  <si>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</si>
  <si>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</si>
  <si>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</si>
  <si>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</si>
  <si>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</si>
  <si>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</si>
  <si>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</si>
  <si>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</si>
  <si>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</si>
  <si>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</si>
  <si>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</si>
  <si>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</si>
  <si>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</si>
  <si>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</si>
  <si>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</si>
  <si>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</si>
  <si>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</si>
  <si>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</si>
  <si>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</si>
  <si>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</si>
  <si>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</si>
  <si>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</si>
  <si>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</si>
  <si>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</si>
  <si>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</si>
  <si>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</si>
  <si>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</si>
  <si>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</si>
  <si>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</si>
  <si>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</si>
  <si>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</si>
  <si>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</si>
  <si>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</si>
  <si>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</si>
  <si>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</si>
  <si>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</si>
  <si>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</si>
  <si>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</si>
  <si>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</si>
  <si>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</si>
  <si>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</si>
  <si>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</si>
  <si>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</si>
  <si>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</si>
  <si>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</si>
  <si>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</si>
  <si>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</si>
  <si>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</si>
  <si>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</si>
  <si>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</si>
  <si>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</si>
  <si>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</si>
  <si>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</si>
  <si>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</si>
  <si>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</si>
  <si>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</si>
  <si>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</si>
  <si>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</si>
  <si>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</si>
  <si>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</si>
  <si>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</si>
  <si>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</si>
  <si>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</si>
  <si>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</si>
  <si>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</si>
  <si>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</si>
  <si>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</si>
  <si>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</si>
  <si>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</si>
  <si>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</si>
  <si>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</si>
  <si>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</si>
  <si>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</si>
  <si>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</si>
  <si>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</si>
  <si>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</si>
  <si>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</si>
  <si>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</si>
  <si>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</si>
  <si>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</si>
  <si>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</si>
  <si>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</si>
  <si>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</si>
  <si>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</si>
  <si>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</si>
  <si>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</si>
  <si>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</si>
  <si>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</si>
  <si>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</si>
  <si>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</si>
  <si>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</si>
  <si>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</si>
  <si>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</si>
  <si>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</si>
  <si>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</si>
  <si>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</si>
  <si>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</si>
  <si>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</si>
  <si>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</si>
  <si>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</si>
  <si>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</si>
  <si>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</si>
  <si>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</si>
  <si>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</si>
  <si>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</si>
  <si>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</si>
  <si>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</si>
  <si>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</si>
  <si>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</si>
  <si>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</si>
  <si>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</si>
  <si>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</si>
  <si>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</si>
  <si>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</si>
  <si>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</si>
  <si>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</si>
  <si>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</si>
  <si>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</si>
  <si>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</si>
  <si>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</si>
  <si>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</si>
  <si>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</si>
  <si>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</si>
  <si>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</si>
  <si>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</si>
  <si>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</si>
  <si>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</si>
  <si>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</si>
  <si>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</si>
  <si>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</si>
  <si>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</si>
  <si>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</si>
  <si>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</si>
  <si>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</si>
  <si>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</si>
  <si>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</si>
  <si>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</si>
  <si>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</si>
  <si>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</si>
  <si>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</si>
  <si>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</si>
  <si>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</si>
  <si>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</si>
  <si>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</si>
  <si>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</si>
  <si>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</si>
  <si>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</si>
  <si>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</si>
  <si>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</si>
  <si>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</si>
  <si>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</si>
  <si>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</si>
  <si>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</si>
  <si>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</si>
  <si>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</si>
  <si>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</si>
  <si>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</si>
  <si>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</si>
  <si>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</si>
  <si>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</si>
  <si>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</si>
  <si>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</si>
  <si>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</si>
  <si>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</si>
  <si>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</si>
  <si>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</si>
  <si>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</si>
  <si>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</si>
  <si>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</si>
  <si>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</si>
  <si>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</si>
  <si>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</si>
  <si>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</si>
  <si>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</si>
  <si>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</si>
  <si>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</si>
  <si>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</si>
  <si>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</si>
  <si>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</si>
  <si>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</si>
  <si>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</si>
  <si>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</si>
  <si>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</si>
  <si>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</si>
  <si>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</si>
  <si>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</si>
  <si>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</si>
  <si>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</si>
  <si>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</si>
  <si>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</si>
  <si>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</si>
  <si>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</si>
  <si>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</si>
  <si>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</si>
  <si>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</si>
  <si>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</si>
  <si>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</si>
  <si>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</si>
  <si>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</si>
  <si>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</si>
  <si>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</si>
  <si>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</si>
  <si>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</si>
  <si>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</si>
  <si>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</si>
  <si>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</si>
  <si>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</si>
  <si>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</si>
  <si>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</si>
  <si>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</si>
  <si>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</si>
  <si>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</si>
  <si>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</si>
  <si>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</si>
  <si>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</si>
  <si>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</si>
  <si>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</si>
  <si>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</si>
  <si>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</si>
  <si>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</si>
  <si>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</si>
  <si>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</si>
  <si>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</si>
  <si>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</si>
  <si>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</si>
  <si>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</si>
  <si>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</si>
  <si>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</si>
  <si>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</si>
  <si>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</si>
  <si>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</si>
  <si>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</si>
  <si>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</si>
  <si>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</si>
  <si>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</si>
  <si>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</si>
  <si>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</si>
  <si>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</si>
  <si>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</si>
  <si>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</si>
  <si>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</si>
  <si>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</si>
  <si>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</si>
  <si>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</si>
  <si>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</si>
  <si>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</si>
  <si>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</si>
  <si>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</si>
  <si>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</si>
  <si>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</si>
  <si>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</si>
  <si>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</si>
  <si>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</si>
  <si>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</si>
  <si>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</si>
  <si>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</si>
  <si>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</si>
  <si>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</si>
  <si>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</si>
  <si>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</si>
  <si>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</si>
  <si>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</si>
  <si>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</si>
  <si>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</si>
  <si>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</si>
  <si>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</si>
  <si>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</si>
  <si>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</si>
  <si>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</si>
  <si>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</si>
  <si>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</si>
  <si>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</si>
  <si>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</si>
  <si>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</si>
  <si>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</si>
  <si>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</si>
  <si>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</si>
  <si>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</si>
  <si>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</si>
  <si>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</si>
  <si>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</si>
  <si>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</si>
  <si>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</si>
  <si>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</si>
  <si>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</si>
  <si>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</si>
  <si>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</si>
  <si>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</si>
  <si>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</si>
  <si>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</si>
  <si>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</si>
  <si>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</si>
  <si>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</si>
  <si>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</si>
  <si>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</si>
  <si>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</si>
  <si>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</si>
  <si>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</si>
  <si>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</si>
  <si>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</si>
  <si>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</si>
  <si>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</si>
  <si>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</si>
  <si>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</si>
  <si>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</si>
  <si>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</si>
  <si>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</si>
  <si>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</si>
  <si>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</si>
  <si>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</si>
  <si>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</si>
  <si>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</si>
  <si>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</si>
  <si>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</si>
  <si>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</si>
  <si>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</si>
  <si>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</si>
  <si>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</si>
  <si>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</si>
  <si>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</si>
  <si>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</si>
  <si>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</si>
  <si>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</si>
  <si>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</si>
  <si>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</si>
  <si>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</si>
  <si>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</si>
  <si>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</si>
  <si>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</si>
  <si>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</si>
  <si>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</si>
  <si>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</si>
  <si>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</si>
  <si>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</si>
  <si>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</si>
  <si>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</si>
  <si>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</si>
  <si>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</si>
  <si>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</si>
  <si>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</si>
  <si>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</si>
  <si>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</si>
  <si>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</si>
  <si>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</si>
  <si>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</si>
  <si>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</si>
  <si>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</si>
  <si>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</si>
  <si>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</si>
  <si>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</si>
  <si>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</si>
  <si>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</si>
  <si>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</si>
  <si>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</si>
  <si>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</si>
  <si>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</si>
  <si>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</si>
  <si>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</si>
  <si>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</si>
  <si>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</si>
  <si>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</si>
  <si>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</si>
  <si>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</si>
  <si>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</si>
  <si>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</si>
  <si>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</si>
  <si>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</si>
  <si>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</si>
  <si>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</si>
  <si>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</si>
  <si>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</si>
  <si>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</si>
  <si>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</si>
  <si>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</si>
  <si>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</si>
  <si>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</si>
  <si>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</si>
  <si>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</si>
  <si>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</si>
  <si>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</si>
  <si>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</si>
  <si>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</si>
  <si>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</si>
  <si>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</si>
  <si>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</si>
  <si>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</si>
  <si>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</si>
  <si>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</si>
  <si>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</si>
  <si>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</si>
  <si>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</si>
  <si>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</si>
  <si>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</si>
  <si>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</si>
  <si>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</si>
  <si>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</si>
  <si>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</si>
  <si>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</si>
  <si>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</si>
  <si>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</si>
  <si>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</si>
  <si>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</si>
  <si>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</si>
  <si>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</si>
  <si>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</si>
  <si>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</si>
  <si>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</si>
  <si>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</si>
  <si>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</si>
  <si>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</si>
  <si>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</si>
  <si>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</si>
  <si>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</si>
  <si>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</si>
  <si>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</si>
  <si>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</si>
  <si>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</si>
  <si>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</si>
  <si>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</si>
  <si>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</si>
  <si>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</si>
  <si>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</si>
  <si>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</si>
  <si>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</si>
  <si>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</si>
  <si>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</si>
  <si>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</si>
  <si>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</si>
  <si>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</si>
  <si>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</si>
  <si>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</si>
  <si>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</si>
  <si>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</si>
  <si>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</si>
  <si>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</si>
  <si>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</si>
  <si>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</si>
  <si>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</si>
  <si>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</si>
  <si>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</si>
  <si>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</si>
  <si>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</si>
  <si>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</si>
  <si>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</si>
  <si>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</si>
  <si>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</si>
  <si>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</si>
  <si>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</si>
  <si>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</si>
  <si>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</si>
  <si>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</si>
  <si>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</si>
  <si>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</si>
  <si>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</si>
  <si>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</si>
  <si>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</si>
  <si>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</si>
  <si>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</si>
  <si>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</si>
  <si>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</si>
  <si>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</si>
  <si>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</si>
  <si>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</si>
  <si>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</si>
  <si>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</si>
  <si>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</si>
  <si>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</si>
  <si>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</si>
  <si>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</si>
  <si>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</si>
  <si>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</si>
  <si>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</si>
  <si>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</si>
  <si>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</si>
  <si>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</si>
  <si>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</si>
  <si>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</si>
  <si>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</si>
  <si>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</si>
  <si>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</si>
  <si>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</si>
  <si>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</si>
  <si>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</si>
  <si>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</si>
  <si>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</si>
  <si>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</si>
  <si>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</si>
  <si>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</si>
  <si>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</si>
  <si>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</si>
  <si>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</si>
  <si>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</si>
  <si>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</si>
  <si>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</si>
  <si>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</si>
  <si>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</si>
  <si>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</si>
  <si>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</si>
  <si>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</si>
  <si>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</si>
  <si>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</si>
  <si>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</si>
  <si>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</si>
  <si>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</si>
  <si>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</si>
  <si>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</si>
  <si>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</si>
  <si>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</si>
  <si>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</si>
  <si>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</si>
  <si>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</si>
  <si>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</si>
  <si>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</si>
  <si>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</si>
  <si>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</si>
  <si>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</si>
  <si>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</si>
  <si>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</si>
  <si>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</si>
  <si>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</si>
  <si>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</si>
  <si>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</si>
  <si>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</si>
  <si>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</si>
  <si>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</si>
  <si>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</si>
  <si>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</si>
  <si>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</si>
  <si>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</si>
  <si>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</si>
  <si>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</si>
  <si>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</si>
  <si>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</si>
  <si>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</si>
  <si>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</si>
  <si>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</si>
  <si>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</si>
  <si>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</si>
  <si>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</si>
  <si>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</si>
  <si>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</si>
  <si>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</si>
  <si>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</si>
  <si>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</si>
  <si>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</si>
  <si>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</si>
  <si>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</si>
  <si>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</si>
  <si>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</si>
  <si>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</si>
  <si>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</si>
  <si>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</si>
  <si>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</si>
  <si>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</si>
  <si>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</si>
  <si>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</si>
  <si>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</si>
  <si>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</si>
  <si>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</si>
  <si>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</si>
  <si>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</si>
  <si>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</si>
  <si>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</si>
  <si>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</si>
  <si>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</si>
  <si>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</si>
  <si>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</si>
  <si>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</si>
  <si>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</si>
  <si>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</si>
  <si>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</si>
  <si>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</si>
  <si>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</si>
  <si>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</si>
  <si>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</si>
  <si>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</si>
  <si>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</si>
  <si>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</si>
  <si>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</si>
  <si>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</si>
  <si>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</si>
  <si>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</si>
  <si>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</si>
  <si>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</si>
  <si>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</si>
  <si>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</si>
  <si>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</si>
  <si>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</si>
  <si>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</si>
  <si>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</si>
  <si>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</si>
  <si>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</si>
  <si>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</si>
  <si>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</si>
  <si>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</si>
  <si>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</si>
  <si>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</si>
  <si>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</si>
  <si>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</si>
  <si>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</si>
  <si>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</si>
  <si>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</si>
  <si>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</si>
  <si>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</si>
  <si>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</si>
  <si>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</si>
  <si>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</si>
  <si>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</si>
  <si>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</si>
  <si>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</si>
  <si>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</si>
  <si>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</si>
  <si>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</si>
  <si>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</si>
  <si>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</si>
  <si>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</si>
  <si>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</si>
  <si>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</si>
  <si>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</si>
  <si>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</si>
  <si>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</si>
  <si>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</si>
  <si>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</si>
  <si>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</si>
  <si>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</si>
  <si>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</si>
  <si>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</si>
  <si>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</si>
  <si>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</si>
  <si>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</si>
  <si>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</si>
  <si>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</si>
  <si>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</si>
  <si>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</si>
  <si>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</si>
  <si>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</si>
  <si>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</si>
  <si>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</si>
  <si>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</si>
  <si>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</si>
  <si>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</si>
  <si>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</si>
  <si>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</si>
  <si>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</si>
  <si>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</si>
  <si>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</si>
  <si>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</si>
  <si>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</si>
  <si>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</si>
  <si>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</si>
  <si>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</si>
  <si>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</si>
  <si>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</si>
  <si>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</si>
  <si>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</si>
  <si>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</si>
  <si>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</si>
  <si>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</si>
  <si>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</si>
  <si>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</si>
  <si>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</si>
  <si>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</si>
  <si>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</si>
  <si>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</si>
  <si>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</si>
  <si>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</si>
  <si>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</si>
  <si>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</si>
  <si>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</si>
  <si>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</si>
  <si>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</si>
  <si>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</si>
  <si>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</si>
  <si>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</si>
  <si>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</si>
  <si>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</si>
  <si>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</si>
  <si>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</si>
  <si>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</si>
  <si>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</si>
  <si>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</si>
  <si>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</si>
  <si>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</si>
  <si>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</si>
  <si>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</si>
  <si>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</si>
  <si>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</si>
  <si>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</si>
  <si>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</si>
  <si>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</si>
  <si>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</si>
  <si>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</si>
  <si>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</si>
  <si>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</si>
  <si>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</si>
  <si>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</si>
  <si>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</si>
  <si>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</si>
  <si>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</si>
  <si>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</si>
  <si>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</si>
  <si>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</si>
  <si>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</si>
  <si>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</si>
  <si>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</si>
  <si>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</si>
  <si>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</si>
  <si>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</si>
  <si>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</si>
  <si>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</si>
  <si>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</si>
  <si>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</si>
  <si>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</si>
  <si>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</si>
  <si>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</si>
  <si>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</si>
  <si>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</si>
  <si>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</si>
  <si>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</si>
  <si>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</si>
  <si>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</si>
  <si>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</si>
  <si>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</si>
  <si>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</si>
  <si>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</si>
  <si>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</si>
  <si>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</si>
  <si>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</si>
  <si>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</si>
  <si>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</si>
  <si>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</si>
  <si>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</si>
  <si>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</si>
  <si>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</si>
  <si>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</si>
  <si>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</si>
  <si>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</si>
  <si>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</si>
  <si>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</si>
  <si>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</si>
  <si>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</si>
  <si>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</si>
  <si>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</si>
  <si>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</si>
  <si>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</si>
  <si>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</si>
  <si>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</si>
  <si>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</si>
  <si>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</si>
  <si>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</si>
  <si>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</si>
  <si>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</si>
  <si>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</si>
  <si>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</si>
  <si>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</si>
  <si>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</si>
  <si>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</si>
  <si>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</si>
  <si>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</si>
  <si>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</si>
  <si>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</si>
  <si>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</si>
  <si>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</si>
  <si>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</si>
  <si>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</si>
  <si>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</si>
  <si>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</si>
  <si>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</si>
  <si>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</si>
  <si>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</si>
  <si>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</si>
  <si>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</si>
  <si>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</si>
  <si>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</si>
  <si>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</si>
  <si>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</si>
  <si>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</si>
  <si>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</si>
  <si>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</si>
  <si>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</si>
  <si>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</si>
  <si>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</si>
  <si>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</si>
  <si>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</si>
  <si>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</si>
  <si>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</si>
  <si>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</si>
  <si>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</si>
  <si>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</si>
  <si>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</si>
  <si>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</si>
  <si>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</si>
  <si>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</si>
  <si>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</si>
  <si>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</si>
  <si>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</si>
  <si>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</si>
  <si>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</si>
  <si>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</si>
  <si>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</si>
  <si>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</si>
  <si>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</si>
  <si>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</si>
  <si>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</si>
  <si>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</si>
  <si>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</si>
  <si>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</si>
  <si>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</si>
  <si>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</si>
  <si>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</si>
  <si>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</si>
  <si>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</si>
  <si>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</si>
  <si>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</si>
  <si>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</si>
  <si>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</si>
  <si>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</si>
  <si>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</si>
  <si>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</si>
  <si>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</si>
  <si>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</si>
  <si>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</si>
  <si>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</si>
  <si>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</si>
  <si>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</si>
  <si>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</si>
  <si>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</si>
  <si>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</si>
  <si>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</si>
  <si>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</si>
  <si>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</si>
  <si>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</si>
  <si>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</si>
  <si>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</si>
  <si>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</si>
  <si>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</si>
  <si>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</si>
  <si>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</si>
  <si>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</si>
  <si>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</si>
  <si>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</si>
  <si>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</si>
  <si>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</si>
  <si>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</si>
  <si>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</si>
  <si>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</si>
  <si>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</si>
  <si>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</si>
  <si>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</si>
  <si>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</si>
  <si>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</si>
  <si>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</si>
  <si>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</si>
  <si>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</si>
  <si>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</si>
  <si>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</si>
  <si>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</si>
  <si>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</si>
  <si>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</si>
  <si>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</si>
  <si>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</si>
  <si>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</si>
  <si>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</si>
  <si>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</si>
  <si>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</si>
  <si>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</si>
  <si>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</si>
  <si>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</si>
  <si>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</si>
  <si>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</si>
  <si>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</si>
  <si>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</si>
  <si>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</si>
  <si>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</si>
  <si>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</si>
  <si>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</si>
  <si>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</si>
  <si>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</si>
  <si>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</si>
  <si>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</si>
  <si>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</si>
  <si>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</si>
  <si>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</si>
  <si>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</si>
  <si>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</si>
  <si>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</si>
  <si>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</si>
  <si>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</si>
  <si>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</si>
  <si>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</si>
  <si>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</si>
  <si>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</si>
  <si>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</si>
  <si>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</si>
  <si>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</si>
  <si>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</si>
  <si>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</si>
  <si>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</si>
  <si>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</si>
  <si>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</si>
  <si>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</si>
  <si>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</si>
  <si>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</si>
  <si>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</si>
  <si>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</si>
  <si>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</si>
  <si>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</si>
  <si>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</si>
  <si>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</si>
  <si>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</si>
  <si>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</si>
  <si>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</si>
  <si>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</si>
  <si>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</si>
  <si>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</si>
  <si>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</si>
  <si>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</si>
  <si>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</si>
  <si>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</si>
  <si>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</si>
  <si>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</si>
  <si>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</si>
  <si>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</si>
  <si>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</si>
  <si>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</si>
  <si>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</si>
  <si>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</si>
  <si>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</si>
  <si>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</si>
  <si>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</si>
  <si>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</si>
  <si>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</si>
  <si>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</si>
  <si>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</si>
  <si>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</si>
  <si>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</si>
  <si>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</si>
  <si>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</si>
  <si>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</si>
  <si>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</si>
  <si>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</si>
  <si>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</si>
  <si>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</si>
  <si>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</si>
  <si>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</si>
  <si>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</si>
  <si>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</si>
  <si>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</si>
  <si>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</si>
  <si>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</si>
  <si>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</si>
  <si>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</si>
  <si>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</si>
  <si>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</si>
  <si>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</si>
  <si>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</si>
  <si>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</si>
  <si>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</si>
  <si>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</si>
  <si>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</si>
  <si>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</si>
  <si>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</si>
  <si>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</si>
  <si>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</si>
  <si>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</si>
  <si>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</si>
  <si>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</si>
  <si>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</si>
  <si>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</si>
  <si>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</si>
  <si>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</si>
  <si>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</si>
  <si>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</si>
  <si>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</si>
  <si>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</si>
  <si>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</si>
  <si>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</si>
  <si>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</si>
  <si>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</si>
  <si>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</si>
  <si>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</si>
  <si>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</si>
  <si>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</si>
  <si>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</si>
  <si>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</si>
  <si>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</si>
  <si>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</si>
  <si>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</si>
  <si>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</si>
  <si>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</si>
  <si>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</si>
  <si>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</si>
  <si>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</si>
  <si>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</si>
  <si>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</si>
  <si>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</si>
  <si>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</si>
  <si>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</si>
  <si>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</si>
  <si>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</si>
  <si>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</si>
  <si>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</si>
  <si>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</si>
  <si>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</si>
  <si>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</si>
  <si>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</si>
  <si>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</si>
  <si>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</si>
  <si>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</si>
  <si>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</si>
  <si>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</si>
  <si>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</si>
  <si>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</si>
  <si>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</si>
  <si>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</si>
  <si>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</si>
  <si>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</si>
  <si>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</si>
  <si>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</si>
  <si>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</si>
  <si>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</si>
  <si>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</si>
  <si>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</si>
  <si>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</si>
  <si>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</si>
  <si>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</si>
  <si>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</si>
  <si>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</si>
  <si>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</si>
  <si>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</si>
  <si>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</si>
  <si>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</si>
  <si>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</si>
  <si>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</si>
  <si>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</si>
  <si>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</si>
  <si>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</si>
  <si>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</si>
  <si>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</si>
  <si>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</si>
  <si>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</si>
  <si>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</si>
  <si>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</si>
  <si>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</si>
  <si>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</si>
  <si>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</si>
  <si>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</si>
  <si>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</si>
  <si>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</si>
  <si>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</si>
  <si>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</si>
  <si>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</si>
  <si>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</si>
  <si>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</si>
  <si>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</si>
  <si>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</si>
  <si>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</si>
  <si>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</si>
  <si>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</si>
  <si>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</si>
  <si>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</si>
  <si>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</si>
  <si>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</si>
  <si>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</si>
  <si>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</si>
  <si>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</si>
  <si>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</si>
  <si>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</si>
  <si>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</si>
  <si>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</si>
  <si>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</si>
  <si>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</si>
  <si>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</si>
  <si>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</si>
  <si>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</si>
  <si>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</si>
  <si>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</si>
  <si>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</si>
  <si>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</si>
  <si>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</si>
  <si>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</si>
  <si>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</si>
  <si>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</si>
  <si>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</si>
  <si>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</si>
  <si>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</si>
  <si>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</si>
  <si>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</si>
  <si>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</si>
  <si>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</si>
  <si>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</si>
  <si>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</si>
  <si>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</si>
  <si>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</si>
  <si>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</si>
  <si>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</si>
  <si>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</si>
  <si>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</si>
  <si>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</si>
  <si>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</si>
  <si>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</si>
  <si>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</si>
  <si>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</si>
  <si>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</si>
  <si>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</si>
  <si>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</si>
  <si>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</si>
  <si>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</si>
  <si>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</si>
  <si>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</si>
  <si>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</si>
  <si>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</si>
  <si>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</si>
  <si>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</si>
  <si>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</si>
  <si>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</si>
  <si>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</si>
  <si>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</si>
  <si>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</si>
  <si>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</si>
  <si>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</si>
  <si>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</si>
  <si>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</si>
  <si>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</si>
  <si>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</si>
  <si>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</si>
  <si>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</si>
  <si>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</si>
  <si>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</si>
  <si>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</si>
  <si>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</si>
  <si>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</si>
  <si>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</si>
  <si>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</si>
  <si>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</si>
  <si>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</si>
  <si>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</si>
  <si>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</si>
  <si>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</si>
  <si>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</si>
  <si>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</si>
  <si>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</si>
  <si>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</si>
  <si>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</si>
  <si>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</si>
  <si>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</si>
  <si>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</si>
  <si>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</si>
  <si>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</si>
  <si>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</si>
  <si>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</si>
  <si>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</si>
  <si>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</si>
  <si>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</si>
  <si>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</si>
  <si>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</si>
  <si>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</si>
  <si>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</si>
  <si>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</si>
  <si>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</si>
  <si>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</si>
  <si>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</si>
  <si>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</si>
  <si>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</si>
  <si>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</si>
  <si>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</si>
  <si>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</si>
  <si>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</si>
  <si>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</si>
  <si>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</si>
  <si>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</si>
  <si>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</si>
  <si>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</si>
  <si>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</si>
  <si>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</si>
  <si>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</si>
  <si>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</si>
  <si>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</si>
  <si>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</si>
  <si>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</si>
  <si>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</si>
  <si>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</si>
  <si>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</si>
  <si>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</si>
  <si>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</si>
  <si>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</si>
  <si>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</si>
  <si>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</si>
  <si>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</si>
  <si>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</si>
  <si>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</si>
  <si>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</si>
  <si>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</si>
  <si>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</si>
  <si>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</si>
  <si>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</si>
  <si>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</si>
  <si>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</si>
  <si>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</si>
  <si>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</si>
  <si>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</si>
  <si>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</si>
  <si>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</si>
  <si>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</si>
  <si>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</si>
  <si>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</si>
  <si>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</si>
  <si>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</si>
  <si>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</si>
  <si>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</si>
  <si>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</si>
  <si>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</si>
  <si>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</si>
  <si>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</si>
  <si>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</si>
  <si>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</si>
  <si>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</si>
  <si>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</si>
  <si>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</si>
  <si>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</si>
  <si>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</si>
  <si>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</si>
  <si>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</si>
  <si>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</si>
  <si>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</si>
  <si>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</si>
  <si>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</si>
  <si>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</si>
  <si>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</si>
  <si>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</si>
  <si>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</si>
  <si>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</si>
  <si>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</si>
  <si>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</si>
  <si>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</si>
  <si>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</si>
  <si>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</si>
  <si>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</si>
  <si>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</si>
  <si>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</si>
  <si>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</si>
  <si>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</si>
  <si>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</si>
  <si>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</si>
  <si>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</si>
  <si>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</si>
  <si>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</si>
  <si>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</si>
  <si>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</si>
  <si>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</si>
  <si>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</si>
  <si>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</si>
  <si>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</si>
  <si>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</si>
  <si>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</si>
  <si>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</si>
  <si>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</si>
  <si>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</si>
  <si>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</si>
  <si>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</si>
  <si>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</si>
  <si>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</si>
  <si>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</si>
  <si>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</si>
  <si>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</si>
  <si>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</si>
  <si>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</si>
  <si>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</si>
  <si>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</si>
  <si>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</si>
  <si>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</si>
  <si>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</si>
  <si>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</si>
  <si>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</si>
  <si>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</si>
  <si>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</si>
  <si>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</si>
  <si>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</si>
  <si>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</si>
  <si>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</si>
  <si>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</si>
  <si>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</si>
  <si>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</si>
  <si>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</si>
  <si>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</si>
  <si>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</si>
  <si>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</si>
  <si>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</si>
  <si>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</si>
  <si>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</si>
  <si>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</si>
  <si>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</si>
  <si>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</si>
  <si>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</si>
  <si>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</si>
  <si>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</si>
  <si>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</si>
  <si>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</si>
  <si>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</si>
  <si>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</si>
  <si>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</si>
  <si>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</si>
  <si>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</si>
  <si>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</si>
  <si>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</si>
  <si>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</si>
  <si>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</si>
  <si>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</si>
  <si>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</si>
  <si>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</si>
  <si>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</si>
  <si>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</si>
  <si>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</si>
  <si>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</si>
  <si>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</si>
  <si>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</si>
  <si>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</si>
  <si>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</si>
  <si>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</si>
  <si>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</si>
  <si>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</si>
  <si>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</si>
  <si>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</si>
  <si>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</si>
  <si>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</si>
  <si>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</si>
  <si>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</si>
  <si>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</si>
  <si>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</si>
  <si>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</si>
  <si>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</si>
  <si>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</si>
  <si>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</si>
  <si>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</si>
  <si>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</si>
  <si>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</si>
  <si>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</si>
  <si>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</si>
  <si>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</si>
  <si>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</si>
  <si>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</si>
  <si>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</si>
  <si>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</si>
  <si>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</si>
  <si>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</si>
  <si>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</si>
  <si>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</si>
  <si>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</si>
  <si>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</si>
  <si>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</si>
  <si>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</si>
  <si>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</si>
  <si>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</si>
  <si>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</si>
  <si>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</si>
  <si>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</si>
  <si>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</si>
  <si>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</si>
  <si>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</si>
  <si>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</si>
  <si>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</si>
  <si>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</si>
  <si>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</si>
  <si>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</si>
  <si>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</si>
  <si>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</si>
  <si>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</si>
  <si>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</si>
  <si>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</si>
  <si>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</si>
  <si>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</si>
  <si>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</si>
  <si>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</si>
  <si>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</si>
  <si>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</si>
  <si>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</si>
  <si>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</si>
  <si>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</si>
  <si>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</si>
  <si>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</si>
  <si>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</si>
  <si>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</si>
  <si>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</si>
  <si>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</si>
  <si>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</si>
  <si>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</si>
  <si>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</si>
  <si>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</si>
  <si>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</si>
  <si>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</si>
  <si>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</si>
  <si>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</si>
  <si>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</si>
  <si>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</si>
  <si>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</si>
  <si>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</si>
  <si>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</si>
  <si>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</si>
  <si>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</si>
  <si>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</si>
  <si>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</si>
  <si>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</si>
  <si>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</si>
  <si>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</si>
  <si>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</si>
  <si>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</si>
  <si>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</si>
  <si>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</si>
  <si>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</si>
  <si>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</si>
  <si>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</si>
  <si>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</si>
  <si>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</si>
  <si>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</si>
  <si>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</si>
  <si>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</si>
  <si>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</si>
  <si>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</si>
  <si>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</si>
  <si>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</si>
  <si>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</si>
  <si>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</si>
  <si>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</si>
  <si>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</si>
  <si>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</si>
  <si>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</si>
  <si>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</si>
  <si>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</si>
  <si>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</si>
  <si>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</si>
  <si>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</si>
  <si>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</si>
  <si>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</si>
  <si>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</si>
  <si>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</si>
  <si>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</si>
  <si>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</si>
  <si>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</si>
  <si>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</si>
  <si>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</si>
  <si>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</si>
  <si>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</si>
  <si>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</si>
  <si>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</si>
  <si>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</si>
  <si>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</si>
  <si>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</si>
  <si>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</si>
  <si>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</si>
  <si>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</si>
  <si>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</si>
  <si>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</si>
  <si>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</si>
  <si>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</si>
  <si>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</si>
  <si>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</si>
  <si>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</si>
  <si>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</si>
  <si>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</si>
  <si>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</si>
  <si>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</si>
  <si>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</si>
  <si>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</si>
  <si>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</si>
  <si>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</si>
  <si>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</si>
  <si>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</si>
  <si>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</si>
  <si>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</si>
  <si>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</si>
  <si>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</si>
  <si>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</si>
  <si>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</si>
  <si>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</si>
  <si>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</si>
  <si>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</si>
  <si>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</si>
  <si>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</si>
  <si>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</si>
  <si>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</si>
  <si>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</si>
  <si>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</si>
  <si>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</si>
  <si>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</si>
  <si>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</si>
  <si>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</si>
  <si>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</si>
  <si>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</si>
  <si>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</si>
  <si>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</si>
  <si>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</si>
  <si>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</si>
  <si>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</si>
  <si>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</si>
  <si>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</si>
  <si>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</si>
  <si>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</si>
  <si>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</si>
  <si>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</si>
  <si>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</si>
  <si>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</si>
  <si>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</si>
  <si>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</si>
  <si>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</si>
  <si>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</si>
  <si>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</si>
  <si>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</si>
  <si>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</si>
  <si>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</si>
  <si>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</si>
  <si>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</si>
  <si>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</si>
  <si>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</si>
  <si>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</si>
  <si>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</si>
  <si>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</si>
  <si>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</si>
  <si>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</si>
  <si>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</si>
  <si>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</si>
  <si>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</si>
  <si>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</si>
  <si>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</si>
  <si>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</si>
  <si>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</si>
  <si>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</si>
  <si>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</si>
  <si>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</si>
  <si>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</si>
  <si>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</si>
  <si>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</si>
  <si>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</si>
  <si>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</si>
  <si>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</si>
  <si>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</si>
  <si>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</si>
  <si>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</si>
  <si>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</si>
  <si>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</si>
  <si>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</si>
  <si>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</si>
  <si>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</si>
  <si>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</si>
  <si>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</si>
  <si>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</si>
  <si>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</si>
  <si>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</si>
  <si>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</si>
  <si>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</si>
  <si>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</si>
  <si>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</si>
  <si>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</si>
  <si>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</si>
  <si>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</si>
  <si>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</si>
  <si>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</si>
  <si>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</si>
  <si>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</si>
  <si>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</si>
  <si>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</si>
  <si>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</si>
  <si>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</si>
  <si>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</si>
  <si>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</si>
  <si>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</si>
  <si>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</si>
  <si>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</si>
  <si>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</si>
  <si>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</si>
  <si>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</si>
  <si>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</si>
  <si>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</si>
  <si>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</si>
  <si>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</si>
  <si>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</si>
  <si>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</si>
  <si>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</si>
  <si>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</si>
  <si>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</si>
  <si>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</si>
  <si>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</si>
  <si>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</si>
  <si>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</si>
  <si>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</si>
  <si>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</si>
  <si>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</si>
  <si>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</si>
  <si>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</si>
  <si>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</si>
  <si>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</si>
  <si>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</si>
  <si>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</si>
  <si>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</si>
  <si>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</si>
  <si>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</si>
  <si>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</si>
  <si>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</si>
  <si>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</si>
  <si>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</si>
  <si>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</si>
  <si>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</si>
  <si>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</si>
  <si>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</si>
  <si>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</si>
  <si>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</si>
  <si>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</si>
  <si>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</si>
  <si>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</si>
  <si>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</si>
  <si>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</si>
  <si>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</si>
  <si>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</si>
  <si>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</si>
  <si>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</si>
  <si>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</si>
  <si>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</si>
  <si>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</si>
  <si>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</si>
  <si>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</si>
  <si>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</si>
  <si>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</si>
  <si>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</si>
  <si>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</si>
  <si>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</si>
  <si>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</si>
  <si>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</si>
  <si>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</si>
  <si>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</si>
  <si>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</si>
  <si>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</si>
  <si>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</si>
  <si>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</si>
  <si>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</si>
  <si>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</si>
  <si>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</si>
  <si>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</si>
  <si>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</si>
  <si>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</si>
  <si>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</si>
  <si>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</si>
  <si>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</si>
  <si>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</si>
  <si>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</si>
  <si>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</si>
  <si>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</si>
  <si>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</si>
  <si>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</si>
  <si>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</si>
  <si>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</si>
  <si>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</si>
  <si>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</si>
  <si>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</si>
  <si>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</si>
  <si>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</si>
  <si>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</si>
  <si>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</si>
  <si>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</si>
  <si>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</si>
  <si>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</si>
  <si>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</si>
  <si>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</si>
  <si>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</si>
  <si>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</si>
  <si>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</si>
  <si>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</si>
  <si>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</si>
  <si>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</si>
  <si>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</si>
  <si>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</si>
  <si>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</si>
  <si>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</si>
  <si>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</si>
  <si>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</si>
  <si>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</si>
  <si>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</si>
  <si>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</si>
  <si>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</si>
  <si>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</si>
  <si>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</si>
  <si>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</si>
  <si>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</si>
  <si>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</si>
  <si>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</si>
  <si>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</si>
  <si>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</si>
  <si>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</si>
  <si>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</si>
  <si>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</si>
  <si>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</si>
  <si>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</si>
  <si>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</si>
  <si>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</si>
  <si>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</si>
  <si>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</si>
  <si>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</si>
  <si>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</si>
  <si>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</si>
  <si>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</si>
  <si>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</si>
  <si>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</si>
  <si>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</si>
  <si>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</si>
  <si>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</si>
  <si>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</si>
  <si>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</si>
  <si>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</si>
  <si>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</si>
  <si>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</si>
  <si>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</si>
  <si>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</si>
  <si>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</si>
  <si>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</si>
  <si>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</si>
  <si>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</si>
  <si>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</si>
  <si>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</si>
  <si>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</si>
  <si>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</si>
  <si>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</si>
  <si>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</si>
  <si>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</si>
  <si>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</si>
  <si>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</si>
  <si>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</si>
  <si>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</si>
  <si>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</si>
  <si>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</si>
  <si>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</si>
  <si>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</si>
  <si>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</si>
  <si>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</si>
  <si>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</si>
  <si>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</si>
  <si>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</si>
  <si>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</si>
  <si>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</si>
  <si>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</si>
  <si>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</si>
  <si>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</si>
  <si>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</si>
  <si>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</si>
  <si>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</si>
  <si>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</si>
  <si>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</si>
  <si>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</si>
  <si>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</si>
  <si>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</si>
  <si>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</si>
  <si>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</si>
  <si>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</si>
  <si>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</si>
  <si>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</si>
  <si>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</si>
  <si>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</si>
  <si>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</si>
  <si>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</si>
  <si>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</si>
  <si>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</si>
  <si>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</si>
  <si>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</si>
  <si>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</si>
  <si>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</si>
  <si>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</si>
  <si>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</si>
  <si>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</si>
  <si>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</si>
  <si>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</si>
  <si>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</si>
  <si>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</si>
  <si>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</si>
  <si>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</si>
  <si>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</si>
  <si>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</si>
  <si>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</si>
  <si>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</si>
  <si>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</si>
  <si>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</si>
  <si>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</si>
  <si>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</si>
  <si>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</si>
  <si>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</si>
  <si>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</si>
  <si>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</si>
  <si>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</si>
  <si>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</si>
  <si>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</si>
  <si>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</si>
  <si>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</si>
  <si>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</si>
  <si>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</si>
  <si>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</si>
  <si>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</si>
  <si>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</si>
  <si>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</si>
  <si>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</si>
  <si>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</si>
  <si>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</si>
  <si>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</si>
  <si>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</si>
  <si>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</si>
  <si>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</si>
  <si>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</si>
  <si>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</si>
  <si>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</si>
  <si>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</si>
  <si>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</si>
  <si>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</si>
  <si>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</si>
  <si>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</si>
  <si>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</si>
  <si>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</si>
  <si>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</si>
  <si>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</si>
  <si>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</si>
  <si>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</si>
  <si>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</si>
  <si>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</si>
  <si>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</si>
  <si>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</si>
  <si>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</si>
  <si>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</si>
  <si>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</si>
  <si>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</si>
  <si>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</si>
  <si>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</si>
  <si>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</si>
  <si>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</si>
  <si>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</si>
  <si>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</si>
  <si>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</si>
  <si>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</si>
  <si>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</si>
  <si>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</si>
  <si>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</si>
  <si>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</si>
  <si>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</si>
  <si>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</si>
  <si>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</si>
  <si>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</si>
  <si>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</si>
  <si>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</si>
  <si>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</si>
  <si>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</si>
  <si>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</si>
  <si>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</si>
  <si>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</si>
  <si>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</si>
  <si>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</si>
  <si>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</si>
  <si>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</si>
  <si>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</si>
  <si>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</si>
  <si>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</si>
  <si>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</si>
  <si>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</si>
  <si>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</si>
  <si>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</si>
  <si>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</si>
  <si>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</si>
  <si>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</si>
  <si>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</si>
  <si>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</si>
  <si>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</si>
  <si>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</si>
  <si>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</si>
  <si>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</si>
  <si>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</si>
  <si>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</si>
  <si>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</si>
  <si>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</si>
  <si>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</si>
  <si>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</si>
  <si>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</si>
  <si>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</si>
  <si>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</si>
  <si>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</si>
  <si>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</si>
  <si>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</si>
  <si>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</si>
  <si>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</si>
  <si>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</si>
  <si>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</si>
  <si>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</si>
  <si>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</si>
  <si>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</si>
  <si>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</si>
  <si>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</si>
  <si>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</si>
  <si>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</si>
  <si>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</si>
  <si>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</si>
  <si>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</si>
  <si>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</si>
  <si>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</si>
  <si>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</si>
  <si>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</si>
  <si>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</si>
  <si>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</si>
  <si>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</si>
  <si>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</si>
  <si>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</si>
  <si>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</si>
  <si>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</si>
  <si>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</si>
  <si>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</si>
  <si>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</si>
  <si>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</si>
  <si>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</si>
  <si>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</si>
  <si>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</si>
  <si>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</si>
  <si>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</si>
  <si>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</si>
  <si>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</si>
  <si>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</si>
  <si>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</si>
  <si>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</si>
  <si>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</si>
  <si>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</si>
  <si>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</si>
  <si>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</si>
  <si>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</si>
  <si>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</si>
  <si>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</si>
  <si>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</si>
  <si>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</si>
  <si>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</si>
  <si>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</si>
  <si>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</si>
  <si>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</si>
  <si>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</si>
  <si>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</si>
  <si>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</si>
  <si>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</si>
  <si>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</si>
  <si>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</si>
  <si>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</si>
  <si>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</si>
  <si>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</si>
  <si>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</si>
  <si>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</si>
  <si>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</si>
  <si>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</si>
  <si>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</si>
  <si>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</si>
  <si>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</si>
  <si>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</si>
  <si>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</si>
  <si>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</si>
  <si>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</si>
  <si>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</si>
  <si>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</si>
  <si>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</si>
  <si>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</si>
  <si>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</si>
  <si>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</si>
  <si>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</si>
  <si>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</si>
  <si>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</si>
  <si>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</si>
  <si>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</si>
  <si>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</si>
  <si>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</si>
  <si>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</si>
  <si>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</si>
  <si>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</si>
  <si>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</si>
  <si>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</si>
  <si>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</si>
  <si>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</si>
  <si>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</si>
  <si>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</si>
  <si>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</si>
  <si>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</si>
  <si>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</si>
  <si>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</si>
  <si>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</si>
  <si>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</si>
  <si>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</si>
  <si>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</si>
  <si>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</si>
  <si>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</si>
  <si>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</si>
  <si>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</si>
  <si>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</si>
  <si>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</si>
  <si>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</si>
  <si>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</si>
  <si>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</si>
  <si>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</si>
  <si>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</si>
  <si>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</si>
  <si>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</si>
  <si>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</si>
  <si>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</si>
  <si>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</si>
  <si>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</si>
  <si>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</si>
  <si>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</si>
  <si>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</si>
  <si>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</si>
  <si>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</si>
  <si>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</si>
  <si>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</si>
  <si>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</si>
  <si>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</si>
  <si>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</si>
  <si>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</si>
  <si>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</si>
  <si>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</si>
  <si>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</si>
  <si>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</si>
  <si>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</si>
  <si>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</si>
  <si>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</si>
  <si>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</si>
  <si>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</si>
  <si>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</si>
  <si>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</si>
  <si>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</si>
  <si>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</si>
  <si>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</si>
  <si>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</si>
  <si>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</si>
  <si>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</si>
  <si>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</si>
  <si>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</si>
  <si>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</si>
  <si>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</si>
  <si>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</si>
  <si>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</si>
  <si>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</si>
  <si>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</si>
  <si>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</si>
  <si>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</si>
  <si>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</si>
  <si>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</si>
  <si>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</si>
  <si>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</si>
  <si>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</si>
  <si>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</si>
  <si>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</si>
  <si>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</si>
  <si>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</si>
  <si>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</si>
  <si>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</si>
  <si>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</si>
  <si>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</si>
  <si>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</si>
  <si>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</si>
  <si>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</si>
  <si>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</si>
  <si>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</si>
  <si>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</si>
  <si>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</si>
  <si>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</si>
  <si>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</si>
  <si>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</si>
  <si>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</si>
  <si>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</si>
  <si>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</si>
  <si>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</si>
  <si>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</si>
  <si>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</si>
  <si>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</si>
  <si>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</si>
  <si>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</si>
  <si>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</si>
  <si>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</si>
  <si>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</si>
  <si>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</si>
  <si>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</si>
  <si>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</si>
  <si>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</si>
  <si>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</si>
  <si>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</si>
  <si>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</si>
  <si>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</si>
  <si>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</si>
  <si>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</si>
  <si>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</si>
  <si>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</si>
  <si>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</si>
  <si>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</si>
  <si>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</si>
  <si>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</si>
  <si>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</si>
  <si>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</si>
  <si>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</si>
  <si>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</si>
  <si>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</si>
  <si>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</si>
  <si>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</si>
  <si>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</si>
  <si>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</si>
  <si>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</si>
  <si>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</si>
  <si>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</si>
  <si>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</si>
  <si>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</si>
  <si>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</si>
  <si>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</si>
  <si>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</si>
  <si>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</si>
  <si>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</si>
  <si>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</si>
  <si>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</si>
  <si>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</si>
  <si>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</si>
  <si>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</si>
  <si>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</si>
  <si>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</si>
  <si>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</si>
  <si>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</si>
  <si>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</si>
  <si>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</si>
  <si>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</si>
  <si>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</si>
  <si>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</si>
  <si>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</si>
  <si>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</si>
  <si>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</si>
  <si>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</si>
  <si>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</si>
  <si>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</si>
  <si>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</si>
  <si>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</si>
  <si>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</si>
  <si>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</si>
  <si>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</si>
  <si>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</si>
  <si>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</si>
  <si>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</si>
  <si>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</si>
  <si>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</si>
  <si>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</si>
  <si>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</si>
  <si>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</si>
  <si>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</si>
  <si>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</si>
  <si>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</si>
  <si>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</si>
  <si>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</si>
  <si>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</si>
  <si>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</si>
  <si>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</si>
  <si>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</si>
  <si>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</si>
  <si>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</si>
  <si>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</si>
  <si>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</si>
  <si>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</si>
  <si>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</si>
  <si>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</si>
  <si>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</si>
  <si>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</si>
  <si>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</si>
  <si>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</si>
  <si>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</si>
  <si>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</si>
  <si>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</si>
  <si>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</si>
  <si>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</si>
  <si>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</si>
  <si>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</si>
  <si>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</si>
  <si>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</si>
  <si>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</si>
  <si>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</si>
  <si>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</si>
  <si>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</si>
  <si>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</si>
  <si>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</si>
  <si>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</si>
  <si>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</si>
  <si>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</si>
  <si>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</si>
  <si>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</si>
  <si>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</si>
  <si>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</si>
  <si>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</si>
  <si>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</si>
  <si>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</si>
  <si>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</si>
  <si>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</si>
  <si>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</si>
  <si>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</si>
  <si>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</si>
  <si>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</si>
  <si>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</si>
  <si>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</si>
  <si>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</si>
  <si>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</si>
  <si>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</si>
  <si>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</si>
  <si>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</si>
  <si>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</si>
  <si>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</si>
  <si>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</si>
  <si>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</si>
  <si>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</si>
  <si>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</si>
  <si>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</si>
  <si>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</si>
  <si>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</si>
  <si>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</si>
  <si>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</si>
  <si>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</si>
  <si>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</si>
  <si>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</si>
  <si>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</si>
  <si>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</si>
  <si>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</si>
  <si>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</si>
  <si>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</si>
  <si>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</si>
  <si>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</si>
  <si>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</si>
  <si>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</si>
  <si>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</si>
  <si>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</si>
  <si>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</si>
  <si>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</si>
  <si>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</si>
  <si>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</si>
  <si>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</si>
  <si>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</si>
  <si>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</si>
  <si>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</si>
  <si>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</si>
  <si>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</si>
  <si>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</si>
  <si>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</si>
  <si>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</si>
  <si>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</si>
  <si>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</si>
  <si>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</si>
  <si>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</si>
  <si>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</si>
  <si>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</si>
  <si>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</si>
  <si>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</si>
  <si>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</si>
  <si>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</si>
  <si>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</si>
  <si>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</si>
  <si>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</si>
  <si>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</si>
  <si>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</si>
  <si>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</si>
  <si>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</si>
  <si>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</si>
  <si>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</si>
  <si>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</si>
  <si>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</si>
  <si>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</si>
  <si>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</si>
  <si>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</si>
  <si>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</si>
  <si>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</si>
  <si>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</si>
  <si>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</si>
  <si>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</si>
  <si>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</si>
  <si>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</si>
  <si>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</si>
  <si>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</si>
  <si>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</si>
  <si>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</si>
  <si>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</si>
  <si>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</si>
  <si>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</si>
  <si>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</si>
  <si>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</si>
  <si>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</si>
  <si>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</si>
  <si>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</si>
  <si>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</si>
  <si>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</si>
  <si>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</si>
  <si>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</si>
  <si>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</si>
  <si>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</si>
  <si>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</si>
  <si>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</si>
  <si>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</si>
  <si>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</si>
  <si>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</si>
  <si>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</si>
  <si>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</si>
  <si>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</si>
  <si>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</si>
  <si>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</si>
  <si>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</si>
  <si>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</si>
  <si>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</si>
  <si>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</si>
  <si>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</si>
  <si>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</si>
  <si>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</si>
  <si>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</si>
  <si>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</si>
  <si>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</si>
  <si>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</si>
  <si>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</si>
  <si>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</si>
  <si>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</si>
  <si>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</si>
  <si>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</si>
  <si>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</si>
  <si>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</si>
  <si>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</si>
  <si>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</si>
  <si>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</si>
  <si>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</si>
  <si>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</si>
  <si>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</si>
  <si>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</si>
  <si>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</si>
  <si>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</si>
  <si>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</si>
  <si>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</si>
  <si>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</si>
  <si>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</si>
  <si>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</si>
  <si>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</si>
  <si>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</si>
  <si>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</si>
  <si>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</si>
  <si>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</si>
  <si>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</si>
  <si>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</si>
  <si>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</si>
  <si>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</si>
  <si>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</si>
  <si>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</si>
  <si>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</si>
  <si>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</si>
  <si>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</si>
  <si>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</si>
  <si>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</si>
  <si>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</si>
  <si>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</si>
  <si>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</si>
  <si>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</si>
  <si>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</si>
  <si>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</si>
  <si>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</si>
  <si>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</si>
  <si>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</si>
  <si>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</si>
  <si>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</si>
  <si>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</si>
  <si>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</si>
  <si>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</si>
  <si>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</si>
  <si>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</si>
  <si>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</si>
  <si>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</si>
  <si>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</si>
  <si>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</si>
  <si>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</si>
  <si>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</si>
  <si>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</si>
  <si>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</si>
  <si>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</si>
  <si>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</si>
  <si>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</si>
  <si>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</si>
  <si>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</si>
  <si>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</si>
  <si>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</si>
  <si>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</si>
  <si>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</si>
  <si>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</si>
  <si>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</si>
  <si>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</si>
  <si>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</si>
  <si>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</si>
  <si>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</si>
  <si>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</si>
  <si>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</si>
  <si>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</si>
  <si>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</si>
  <si>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</si>
  <si>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</si>
  <si>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</si>
  <si>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</si>
  <si>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</si>
  <si>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</si>
  <si>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</si>
  <si>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</si>
  <si>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</si>
  <si>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</si>
  <si>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</si>
  <si>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</si>
  <si>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</si>
  <si>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</si>
  <si>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</si>
  <si>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</si>
  <si>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</si>
  <si>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</si>
  <si>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</si>
  <si>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</si>
  <si>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</si>
  <si>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</si>
  <si>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</si>
  <si>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</si>
  <si>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</si>
  <si>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</si>
  <si>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</si>
  <si>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</si>
  <si>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</si>
  <si>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</si>
  <si>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</si>
  <si>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</si>
  <si>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</si>
  <si>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</si>
  <si>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</si>
  <si>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</si>
  <si>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</si>
  <si>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</si>
  <si>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</si>
  <si>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</si>
  <si>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</si>
  <si>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</si>
  <si>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</si>
  <si>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</si>
  <si>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</si>
  <si>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</si>
  <si>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</si>
  <si>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</si>
  <si>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</si>
  <si>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</si>
  <si>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</si>
  <si>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</si>
  <si>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</si>
  <si>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</si>
  <si>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</si>
  <si>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</si>
  <si>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</si>
  <si>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</si>
  <si>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</si>
  <si>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</si>
  <si>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</si>
  <si>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</si>
  <si>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</si>
  <si>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</si>
  <si>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</si>
  <si>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</si>
  <si>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</si>
  <si>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</si>
  <si>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</si>
  <si>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</si>
  <si>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</si>
  <si>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</si>
  <si>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</si>
  <si>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</si>
  <si>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</si>
  <si>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</si>
  <si>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</si>
  <si>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</si>
  <si>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</si>
  <si>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</si>
  <si>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</si>
  <si>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</si>
  <si>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</si>
  <si>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</si>
  <si>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</si>
  <si>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</si>
  <si>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</si>
  <si>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</si>
  <si>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</si>
  <si>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</si>
  <si>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</si>
  <si>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</si>
  <si>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</si>
  <si>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</si>
  <si>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</si>
  <si>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</si>
  <si>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</si>
  <si>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</si>
  <si>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</si>
  <si>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</si>
  <si>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</si>
  <si>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</si>
  <si>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</si>
  <si>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</si>
  <si>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</si>
  <si>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</si>
  <si>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</si>
  <si>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</si>
  <si>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</si>
  <si>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</si>
  <si>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</si>
  <si>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</si>
  <si>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</si>
  <si>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</si>
  <si>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</si>
  <si>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</si>
  <si>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</si>
  <si>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</si>
  <si>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</si>
  <si>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</si>
  <si>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</si>
  <si>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</si>
  <si>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</si>
  <si>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</si>
  <si>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</si>
  <si>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</si>
  <si>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</si>
  <si>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</si>
  <si>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</si>
  <si>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</si>
  <si>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</si>
  <si>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</si>
  <si>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</si>
  <si>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</si>
  <si>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</si>
  <si>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</si>
  <si>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</si>
  <si>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</si>
  <si>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</si>
  <si>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</si>
  <si>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</si>
  <si>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</si>
  <si>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</si>
  <si>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</si>
  <si>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</si>
  <si>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</si>
  <si>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</si>
  <si>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</si>
  <si>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</si>
  <si>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</si>
  <si>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</si>
  <si>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</si>
  <si>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</si>
  <si>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</si>
  <si>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</si>
  <si>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</si>
  <si>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</si>
  <si>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</si>
  <si>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</si>
  <si>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</si>
  <si>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</si>
  <si>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</si>
  <si>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</si>
  <si>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</si>
  <si>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</si>
  <si>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</si>
  <si>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</si>
  <si>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</si>
  <si>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</si>
  <si>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</si>
  <si>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</si>
  <si>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</si>
  <si>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</si>
  <si>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</si>
  <si>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</si>
  <si>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</si>
  <si>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</si>
  <si>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</si>
  <si>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</si>
  <si>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</si>
  <si>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</si>
  <si>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</si>
  <si>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</si>
  <si>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</si>
  <si>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</si>
  <si>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</si>
  <si>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</si>
  <si>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</si>
  <si>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</si>
  <si>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</si>
  <si>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</si>
  <si>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</si>
  <si>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</si>
  <si>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</si>
  <si>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</si>
  <si>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</si>
  <si>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</si>
  <si>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</si>
  <si>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</si>
  <si>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</si>
  <si>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</si>
  <si>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</si>
  <si>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</si>
  <si>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</si>
  <si>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</si>
  <si>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</si>
  <si>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</si>
  <si>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</si>
  <si>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</si>
  <si>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</si>
  <si>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</si>
  <si>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</si>
  <si>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</si>
  <si>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</si>
  <si>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</si>
  <si>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</si>
  <si>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</si>
  <si>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</si>
  <si>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</si>
  <si>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</si>
  <si>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</si>
  <si>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</si>
  <si>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</si>
  <si>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</si>
  <si>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</si>
  <si>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</si>
  <si>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</si>
  <si>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</si>
  <si>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</si>
  <si>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</si>
  <si>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</si>
  <si>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</si>
  <si>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</si>
  <si>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</si>
  <si>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</si>
  <si>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</si>
  <si>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</si>
  <si>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</si>
  <si>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</si>
  <si>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</si>
  <si>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</si>
  <si>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</si>
  <si>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</si>
  <si>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</si>
  <si>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</si>
  <si>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</si>
  <si>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</si>
  <si>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</si>
  <si>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</si>
  <si>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</si>
  <si>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</si>
  <si>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</si>
  <si>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</si>
  <si>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</si>
  <si>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</si>
  <si>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</si>
  <si>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</si>
  <si>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</si>
  <si>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</si>
  <si>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</si>
  <si>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</si>
  <si>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</si>
  <si>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</si>
  <si>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</si>
  <si>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</si>
  <si>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</si>
  <si>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</si>
  <si>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</si>
  <si>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</si>
  <si>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</si>
  <si>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</si>
  <si>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</si>
  <si>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</si>
  <si>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</si>
  <si>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</si>
  <si>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</si>
  <si>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</si>
  <si>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</si>
  <si>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</si>
  <si>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</si>
  <si>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</si>
  <si>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</si>
  <si>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</si>
  <si>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</si>
  <si>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</si>
  <si>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</si>
  <si>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</si>
  <si>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</si>
  <si>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</si>
  <si>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</si>
  <si>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</si>
  <si>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</si>
  <si>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</si>
  <si>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</si>
  <si>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</si>
  <si>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</si>
  <si>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</si>
  <si>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</si>
  <si>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</si>
  <si>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</si>
  <si>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</si>
  <si>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</si>
  <si>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</si>
  <si>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</si>
  <si>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</si>
  <si>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</si>
  <si>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</si>
  <si>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</si>
  <si>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</si>
  <si>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</si>
  <si>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</si>
  <si>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</si>
  <si>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</si>
  <si>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</si>
  <si>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</si>
  <si>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</si>
  <si>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</si>
  <si>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</si>
  <si>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</si>
  <si>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</si>
  <si>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</si>
  <si>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</si>
  <si>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</si>
  <si>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</si>
  <si>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</si>
  <si>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</si>
  <si>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</si>
  <si>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</si>
  <si>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</si>
  <si>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</si>
  <si>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</si>
  <si>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</si>
  <si>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</si>
  <si>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</si>
  <si>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</si>
  <si>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</si>
  <si>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</si>
  <si>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</si>
  <si>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</si>
  <si>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</si>
  <si>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</si>
  <si>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</si>
  <si>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</si>
  <si>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</si>
  <si>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</si>
  <si>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</si>
  <si>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</si>
  <si>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</si>
  <si>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</si>
  <si>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</si>
  <si>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</si>
  <si>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</si>
  <si>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</si>
  <si>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</si>
  <si>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</si>
  <si>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</si>
  <si>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</si>
  <si>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</si>
  <si>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</si>
  <si>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</si>
  <si>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</si>
  <si>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</si>
  <si>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</si>
  <si>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</si>
  <si>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</si>
  <si>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</si>
  <si>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</si>
  <si>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</si>
  <si>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</si>
  <si>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</si>
  <si>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</si>
  <si>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</si>
  <si>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</si>
  <si>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</si>
  <si>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</si>
  <si>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</si>
  <si>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</si>
  <si>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</si>
  <si>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</si>
  <si>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</si>
  <si>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</si>
  <si>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</si>
  <si>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</si>
  <si>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</si>
  <si>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</si>
  <si>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</si>
  <si>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</si>
  <si>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</si>
  <si>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</si>
  <si>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</si>
  <si>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</si>
  <si>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</si>
  <si>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</si>
  <si>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</si>
  <si>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</si>
  <si>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</si>
  <si>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</si>
  <si>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</si>
  <si>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</si>
  <si>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</si>
  <si>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</si>
  <si>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</si>
  <si>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</si>
  <si>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</si>
  <si>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</si>
  <si>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</si>
  <si>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</si>
  <si>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</si>
  <si>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</si>
  <si>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</si>
  <si>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</si>
  <si>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</si>
  <si>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</si>
  <si>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</si>
  <si>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</si>
  <si>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</si>
  <si>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</si>
  <si>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</si>
  <si>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</si>
  <si>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</si>
  <si>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</si>
  <si>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</si>
  <si>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</si>
  <si>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</si>
  <si>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</si>
  <si>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</si>
  <si>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</si>
  <si>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</si>
  <si>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</si>
  <si>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</si>
  <si>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</si>
  <si>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</si>
  <si>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</si>
  <si>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</si>
  <si>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</si>
  <si>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</si>
  <si>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</si>
  <si>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</si>
  <si>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</si>
  <si>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</si>
  <si>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</si>
  <si>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</si>
  <si>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</si>
  <si>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</si>
  <si>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</si>
  <si>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</si>
  <si>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</si>
  <si>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</si>
  <si>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</si>
  <si>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</si>
  <si>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</si>
  <si>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</si>
  <si>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</si>
  <si>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</si>
  <si>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</si>
  <si>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</si>
  <si>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</si>
  <si>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</si>
  <si>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</si>
  <si>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</si>
  <si>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</si>
  <si>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</si>
  <si>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</si>
  <si>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</si>
  <si>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</si>
  <si>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</si>
  <si>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</si>
  <si>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</si>
  <si>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</si>
  <si>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</si>
  <si>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</si>
  <si>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</si>
  <si>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</si>
  <si>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</si>
  <si>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</si>
  <si>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</si>
  <si>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</si>
  <si>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</si>
  <si>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</si>
  <si>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</si>
  <si>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</si>
  <si>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</si>
  <si>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</si>
  <si>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</si>
  <si>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</si>
  <si>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</si>
  <si>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</si>
  <si>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</si>
  <si>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</si>
  <si>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</si>
  <si>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</si>
  <si>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</si>
  <si>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</si>
  <si>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</si>
  <si>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</si>
  <si>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</si>
  <si>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</si>
  <si>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</si>
  <si>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</si>
  <si>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</si>
  <si>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</si>
  <si>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</si>
  <si>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</si>
  <si>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</si>
  <si>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</si>
  <si>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</si>
  <si>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</si>
  <si>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</si>
  <si>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</si>
  <si>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</si>
  <si>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</si>
  <si>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</si>
  <si>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</si>
  <si>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</si>
  <si>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</si>
  <si>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</si>
  <si>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</si>
  <si>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</si>
  <si>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</si>
  <si>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</si>
  <si>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</si>
  <si>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</si>
  <si>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</si>
  <si>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</si>
  <si>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</si>
  <si>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</si>
  <si>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</si>
  <si>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</si>
  <si>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</si>
  <si>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</si>
  <si>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</si>
  <si>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</si>
  <si>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</si>
  <si>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</si>
  <si>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</si>
  <si>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</si>
  <si>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</si>
  <si>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</si>
  <si>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</si>
  <si>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</si>
  <si>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</si>
  <si>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</si>
  <si>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</si>
  <si>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</si>
  <si>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</si>
  <si>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</si>
  <si>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</si>
  <si>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</si>
  <si>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</si>
  <si>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</si>
  <si>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</si>
  <si>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</si>
  <si>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</si>
  <si>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</si>
  <si>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</si>
  <si>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</si>
  <si>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</si>
  <si>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</si>
  <si>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</si>
  <si>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</si>
  <si>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</si>
  <si>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</si>
  <si>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</si>
  <si>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</si>
  <si>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</si>
  <si>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</si>
  <si>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</si>
  <si>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</si>
  <si>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</si>
  <si>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</si>
  <si>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</si>
  <si>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</si>
  <si>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</si>
  <si>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</si>
  <si>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</si>
  <si>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</si>
  <si>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</si>
  <si>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</si>
  <si>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</si>
  <si>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</si>
  <si>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</si>
  <si>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</si>
  <si>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</si>
  <si>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</si>
  <si>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</si>
  <si>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</si>
  <si>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</si>
  <si>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</si>
  <si>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</si>
  <si>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</si>
  <si>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</si>
  <si>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</si>
  <si>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</si>
  <si>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</si>
  <si>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</si>
  <si>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</si>
  <si>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</si>
  <si>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</si>
  <si>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</si>
  <si>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</si>
  <si>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</si>
  <si>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</si>
  <si>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</si>
  <si>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</si>
  <si>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</si>
  <si>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</si>
  <si>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</si>
  <si>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</si>
  <si>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</si>
  <si>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</si>
  <si>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</si>
  <si>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</si>
  <si>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</si>
  <si>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</si>
  <si>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</si>
  <si>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</si>
  <si>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</si>
  <si>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</si>
  <si>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</si>
  <si>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</si>
  <si>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</si>
  <si>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</si>
  <si>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</si>
  <si>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</si>
  <si>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</si>
  <si>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</si>
  <si>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</si>
  <si>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</si>
  <si>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</si>
  <si>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</si>
  <si>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</si>
  <si>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</si>
  <si>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</si>
  <si>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</si>
  <si>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</si>
  <si>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</si>
  <si>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</si>
  <si>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</si>
  <si>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</si>
  <si>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</si>
  <si>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</si>
  <si>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</si>
  <si>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</si>
  <si>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</si>
  <si>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</si>
  <si>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</si>
  <si>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</si>
  <si>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</si>
  <si>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</si>
  <si>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</si>
  <si>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</si>
  <si>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</si>
  <si>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</si>
  <si>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</si>
  <si>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</si>
  <si>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</si>
  <si>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</si>
  <si>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</si>
  <si>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</si>
  <si>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</si>
  <si>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</si>
  <si>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</si>
  <si>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</si>
  <si>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</si>
  <si>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</si>
  <si>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</si>
  <si>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</si>
  <si>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</si>
  <si>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</si>
  <si>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</si>
  <si>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</si>
  <si>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</si>
  <si>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</si>
  <si>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</si>
  <si>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</si>
  <si>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</si>
  <si>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</si>
  <si>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</si>
  <si>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</si>
  <si>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</si>
  <si>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</si>
  <si>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</si>
  <si>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</si>
  <si>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</si>
  <si>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</si>
  <si>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</si>
  <si>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</si>
  <si>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</si>
  <si>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</si>
  <si>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</si>
  <si>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</si>
  <si>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</si>
  <si>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</si>
  <si>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</si>
  <si>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</si>
  <si>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</si>
  <si>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</si>
  <si>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</si>
  <si>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</si>
  <si>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</si>
  <si>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</si>
  <si>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</si>
  <si>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</si>
  <si>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</si>
  <si>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</si>
  <si>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</si>
  <si>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</si>
  <si>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</si>
  <si>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</si>
  <si>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</si>
  <si>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</si>
  <si>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</si>
  <si>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</si>
  <si>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</si>
  <si>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</si>
  <si>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</si>
  <si>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</si>
  <si>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</si>
  <si>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</si>
  <si>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</si>
  <si>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</si>
  <si>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</si>
  <si>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</si>
  <si>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</si>
  <si>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</si>
  <si>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</si>
  <si>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</si>
  <si>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</si>
  <si>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</si>
  <si>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</si>
  <si>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</si>
  <si>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</si>
  <si>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</si>
  <si>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</si>
  <si>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</si>
  <si>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</si>
  <si>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</si>
  <si>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</si>
  <si>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</si>
  <si>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</si>
  <si>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</si>
  <si>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</si>
  <si>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</si>
  <si>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</si>
  <si>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</si>
  <si>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</si>
  <si>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</si>
  <si>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</si>
  <si>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</si>
  <si>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</si>
  <si>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</si>
  <si>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</si>
  <si>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</si>
  <si>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</si>
  <si>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</si>
  <si>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</si>
  <si>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</si>
  <si>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</si>
  <si>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</si>
  <si>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</si>
  <si>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</si>
  <si>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</si>
  <si>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</si>
  <si>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</si>
  <si>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</si>
  <si>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</si>
  <si>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</si>
  <si>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</si>
  <si>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</si>
  <si>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</si>
  <si>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</si>
  <si>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</si>
  <si>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</si>
  <si>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</si>
  <si>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</si>
  <si>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</si>
  <si>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</si>
  <si>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</si>
  <si>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</si>
  <si>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</si>
  <si>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</si>
  <si>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</si>
  <si>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</si>
  <si>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</si>
  <si>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</si>
  <si>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</si>
  <si>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</si>
  <si>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</si>
  <si>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</si>
  <si>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</si>
  <si>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</si>
  <si>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</si>
  <si>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</si>
  <si>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</si>
  <si>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</si>
  <si>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</si>
  <si>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</si>
  <si>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</si>
  <si>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</si>
  <si>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</si>
  <si>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</si>
  <si>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</si>
  <si>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</si>
  <si>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</si>
  <si>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</si>
  <si>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</si>
  <si>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</si>
  <si>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</si>
  <si>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</si>
  <si>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</si>
  <si>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</si>
  <si>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</si>
  <si>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</si>
  <si>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</si>
  <si>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</si>
  <si>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</si>
  <si>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</si>
  <si>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</si>
  <si>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</si>
  <si>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</si>
  <si>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</si>
  <si>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</si>
  <si>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</si>
  <si>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</si>
  <si>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</si>
  <si>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</si>
  <si>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</si>
  <si>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</si>
  <si>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</si>
  <si>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</si>
  <si>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</si>
  <si>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</si>
  <si>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</si>
  <si>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</si>
  <si>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</si>
  <si>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</si>
  <si>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</si>
  <si>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</si>
  <si>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</si>
  <si>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</si>
  <si>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</si>
  <si>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</si>
  <si>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</si>
  <si>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</si>
  <si>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</si>
  <si>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</si>
  <si>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</si>
  <si>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</si>
  <si>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</si>
  <si>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</si>
  <si>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</si>
  <si>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</si>
  <si>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</si>
  <si>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</si>
  <si>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</si>
  <si>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</si>
  <si>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</si>
  <si>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</si>
  <si>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</si>
  <si>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</si>
  <si>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</si>
  <si>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</si>
  <si>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</si>
  <si>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</si>
  <si>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</si>
  <si>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</si>
  <si>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</si>
  <si>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</si>
  <si>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</si>
  <si>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</si>
  <si>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</si>
  <si>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</si>
  <si>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</si>
  <si>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</si>
  <si>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</si>
  <si>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</si>
  <si>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</si>
  <si>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</si>
  <si>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</si>
  <si>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</si>
  <si>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</si>
  <si>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</si>
  <si>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</si>
  <si>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</si>
  <si>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</si>
  <si>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</si>
  <si>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</si>
  <si>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</si>
  <si>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</si>
  <si>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</si>
  <si>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</si>
  <si>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</si>
  <si>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</si>
  <si>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</si>
  <si>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</si>
  <si>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</si>
  <si>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</si>
  <si>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</si>
  <si>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</si>
  <si>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</si>
  <si>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</si>
  <si>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</si>
  <si>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</si>
  <si>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</si>
  <si>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</si>
  <si>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</si>
  <si>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</si>
  <si>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</si>
  <si>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</si>
  <si>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</si>
  <si>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</si>
  <si>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</si>
  <si>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</si>
  <si>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</si>
  <si>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</si>
  <si>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</si>
  <si>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</si>
  <si>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</si>
  <si>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</si>
  <si>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</si>
  <si>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</si>
  <si>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</si>
  <si>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</si>
  <si>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</si>
  <si>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</si>
  <si>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</si>
  <si>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</si>
  <si>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</si>
  <si>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</si>
  <si>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</si>
  <si>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</si>
  <si>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</si>
  <si>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</si>
  <si>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</si>
  <si>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</si>
  <si>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</si>
  <si>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</si>
  <si>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</si>
  <si>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</si>
  <si>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</si>
  <si>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</si>
  <si>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</si>
  <si>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</si>
  <si>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</si>
  <si>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</si>
  <si>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</si>
  <si>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</si>
  <si>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</si>
  <si>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</si>
  <si>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</si>
  <si>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</si>
  <si>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</si>
  <si>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</si>
  <si>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</si>
  <si>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</si>
  <si>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</si>
  <si>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</si>
  <si>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</si>
  <si>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</si>
  <si>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</si>
  <si>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</si>
  <si>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</si>
  <si>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</si>
  <si>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</si>
  <si>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</si>
  <si>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</si>
  <si>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</si>
  <si>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</si>
  <si>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</si>
  <si>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</si>
  <si>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</si>
  <si>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</si>
  <si>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</si>
  <si>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</si>
  <si>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</si>
  <si>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</si>
  <si>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</si>
  <si>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</si>
  <si>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</si>
  <si>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</si>
  <si>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</si>
  <si>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</si>
  <si>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</si>
  <si>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</si>
  <si>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</si>
  <si>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</si>
  <si>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</si>
  <si>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</si>
  <si>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</si>
  <si>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</si>
  <si>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</si>
  <si>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</si>
  <si>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</si>
  <si>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</si>
  <si>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</si>
  <si>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</si>
  <si>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</si>
  <si>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</si>
  <si>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</si>
  <si>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</si>
  <si>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</si>
  <si>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</si>
  <si>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</si>
  <si>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</si>
  <si>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</si>
  <si>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</si>
  <si>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</si>
  <si>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</si>
  <si>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</si>
  <si>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</si>
  <si>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</si>
  <si>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</si>
  <si>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</si>
  <si>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</si>
  <si>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</si>
  <si>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</si>
  <si>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</si>
  <si>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</si>
  <si>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</si>
  <si>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</si>
  <si>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</si>
  <si>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</si>
  <si>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</si>
  <si>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</si>
  <si>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</si>
  <si>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</si>
  <si>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</si>
  <si>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</si>
  <si>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</si>
  <si>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</si>
  <si>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</si>
  <si>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</si>
  <si>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</si>
  <si>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</si>
  <si>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</si>
  <si>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</si>
  <si>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</si>
  <si>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</si>
  <si>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</si>
  <si>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</si>
  <si>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</si>
  <si>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</si>
  <si>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</si>
  <si>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</si>
  <si>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</si>
  <si>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</si>
  <si>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</si>
  <si>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</si>
  <si>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</si>
  <si>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</si>
  <si>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</si>
  <si>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</si>
  <si>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</si>
  <si>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</si>
  <si>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</si>
  <si>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</si>
  <si>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</si>
  <si>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</si>
  <si>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</si>
  <si>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</si>
  <si>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</si>
  <si>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</si>
  <si>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</si>
  <si>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</si>
  <si>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</si>
  <si>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</si>
  <si>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</si>
  <si>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</si>
  <si>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</si>
  <si>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</si>
  <si>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</si>
  <si>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</si>
  <si>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</si>
  <si>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</si>
  <si>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</si>
  <si>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</si>
  <si>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</si>
  <si>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</si>
  <si>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</si>
  <si>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</si>
  <si>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</si>
  <si>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</si>
  <si>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</si>
  <si>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</si>
  <si>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</si>
  <si>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</si>
  <si>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</si>
  <si>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</si>
  <si>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</si>
  <si>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</si>
  <si>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</si>
  <si>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</si>
  <si>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</si>
  <si>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</si>
  <si>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</si>
  <si>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</si>
  <si>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</si>
  <si>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</si>
  <si>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</si>
  <si>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</si>
  <si>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</si>
  <si>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</si>
  <si>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</si>
  <si>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</si>
  <si>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</si>
  <si>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</si>
  <si>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</si>
  <si>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</si>
  <si>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</si>
  <si>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</si>
  <si>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</si>
  <si>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</si>
  <si>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</si>
  <si>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</si>
  <si>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</si>
  <si>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</si>
  <si>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</si>
  <si>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</si>
  <si>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</si>
  <si>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</si>
  <si>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</si>
  <si>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</si>
  <si>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</si>
  <si>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</si>
  <si>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</si>
  <si>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</si>
  <si>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</si>
  <si>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</si>
  <si>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</si>
  <si>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</si>
  <si>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</si>
  <si>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</si>
  <si>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</si>
  <si>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</si>
  <si>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</si>
  <si>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</si>
  <si>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</si>
  <si>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</si>
  <si>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</si>
  <si>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</si>
  <si>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</si>
  <si>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</si>
  <si>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</si>
  <si>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</si>
  <si>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</si>
  <si>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</si>
  <si>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</si>
  <si>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</si>
  <si>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</si>
  <si>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</si>
  <si>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</si>
  <si>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</si>
  <si>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</si>
  <si>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</si>
  <si>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</si>
  <si>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</si>
  <si>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</si>
  <si>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</si>
  <si>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</si>
  <si>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</si>
  <si>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</si>
  <si>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</si>
  <si>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</si>
  <si>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</si>
  <si>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</si>
  <si>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</si>
  <si>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</si>
  <si>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</si>
  <si>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</si>
  <si>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</si>
  <si>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</si>
  <si>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</si>
  <si>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</si>
  <si>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</si>
  <si>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</si>
  <si>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</si>
  <si>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</si>
  <si>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</si>
  <si>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</si>
  <si>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</si>
  <si>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</si>
  <si>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</si>
  <si>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</si>
  <si>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</si>
  <si>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</si>
  <si>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</si>
  <si>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</si>
  <si>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</si>
  <si>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</si>
  <si>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</si>
  <si>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</si>
  <si>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</si>
  <si>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</si>
  <si>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</si>
  <si>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</si>
  <si>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</si>
  <si>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</si>
  <si>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</si>
  <si>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</si>
  <si>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</si>
  <si>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</si>
  <si>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</si>
  <si>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</si>
  <si>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</si>
  <si>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</si>
  <si>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</si>
  <si>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</si>
  <si>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</si>
  <si>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</si>
  <si>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</si>
  <si>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</si>
  <si>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</si>
  <si>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</si>
  <si>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</si>
  <si>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</si>
  <si>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</si>
  <si>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</si>
  <si>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</si>
  <si>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</si>
  <si>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</si>
  <si>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</si>
  <si>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</si>
  <si>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</si>
  <si>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</si>
  <si>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</si>
  <si>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</si>
  <si>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</si>
  <si>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</si>
  <si>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</si>
  <si>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</si>
  <si>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</si>
  <si>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</si>
  <si>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</si>
  <si>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</si>
  <si>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</si>
  <si>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</si>
  <si>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</si>
  <si>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</si>
  <si>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</si>
  <si>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</si>
  <si>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</si>
  <si>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</si>
  <si>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</si>
  <si>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</si>
  <si>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</si>
  <si>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</si>
  <si>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</si>
  <si>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</si>
  <si>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</si>
  <si>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</si>
  <si>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</si>
  <si>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</si>
  <si>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</si>
  <si>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</si>
  <si>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</si>
  <si>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</si>
  <si>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</si>
  <si>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</si>
  <si>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</si>
  <si>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</si>
  <si>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</si>
  <si>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</si>
  <si>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</si>
  <si>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</si>
  <si>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</si>
  <si>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</si>
  <si>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</si>
  <si>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</si>
  <si>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</si>
  <si>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</si>
  <si>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</si>
  <si>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</si>
  <si>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</si>
  <si>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</si>
  <si>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</si>
  <si>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</si>
  <si>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</si>
  <si>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</si>
  <si>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</si>
  <si>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</si>
  <si>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</si>
  <si>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</si>
  <si>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</si>
  <si>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</si>
  <si>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</si>
  <si>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</si>
  <si>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</si>
  <si>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</si>
  <si>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</si>
  <si>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</si>
  <si>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</si>
  <si>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</si>
  <si>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</si>
  <si>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</si>
  <si>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</si>
  <si>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</si>
  <si>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</si>
  <si>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</si>
  <si>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</si>
  <si>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</si>
  <si>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</si>
  <si>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</si>
  <si>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</si>
  <si>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</si>
  <si>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</si>
  <si>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</si>
  <si>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</si>
  <si>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</si>
  <si>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</si>
  <si>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</si>
  <si>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</si>
  <si>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</si>
  <si>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</si>
  <si>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</si>
  <si>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</si>
  <si>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</si>
  <si>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</si>
  <si>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</si>
  <si>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</si>
  <si>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</si>
  <si>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</si>
  <si>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</si>
  <si>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</si>
  <si>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</si>
  <si>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</si>
  <si>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</si>
  <si>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</si>
  <si>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</si>
  <si>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</si>
  <si>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</si>
  <si>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</si>
  <si>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</si>
  <si>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</si>
  <si>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</si>
  <si>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</si>
  <si>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</si>
  <si>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</si>
  <si>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</si>
  <si>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</si>
  <si>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</si>
  <si>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</si>
  <si>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</si>
  <si>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</si>
  <si>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</si>
  <si>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</si>
  <si>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</si>
  <si>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</si>
  <si>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</si>
  <si>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</si>
  <si>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</si>
  <si>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</si>
  <si>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</si>
  <si>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</si>
  <si>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</si>
  <si>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</si>
  <si>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</si>
  <si>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</si>
  <si>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</si>
  <si>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</si>
  <si>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</si>
  <si>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</si>
  <si>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</si>
  <si>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</si>
  <si>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</si>
  <si>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</si>
  <si>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</si>
  <si>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</si>
  <si>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</si>
  <si>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</si>
  <si>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</si>
  <si>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</si>
  <si>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</si>
  <si>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</si>
  <si>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</si>
  <si>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</si>
  <si>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</si>
  <si>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</si>
  <si>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</si>
  <si>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</si>
  <si>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</si>
  <si>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</si>
  <si>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</si>
  <si>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</si>
  <si>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</si>
  <si>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</si>
  <si>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</si>
  <si>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</si>
  <si>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</si>
  <si>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</si>
  <si>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</si>
  <si>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</si>
  <si>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</si>
  <si>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</si>
  <si>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</si>
  <si>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</si>
  <si>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</si>
  <si>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</si>
  <si>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</si>
  <si>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</si>
  <si>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</si>
  <si>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</si>
  <si>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</si>
  <si>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</si>
  <si>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</si>
  <si>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</si>
  <si>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</si>
  <si>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</si>
  <si>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</si>
  <si>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</si>
  <si>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</si>
  <si>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</si>
  <si>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</si>
  <si>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</si>
  <si>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</si>
  <si>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</si>
  <si>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</si>
  <si>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</si>
  <si>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</si>
  <si>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</si>
  <si>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</si>
  <si>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</si>
  <si>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</si>
  <si>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</si>
  <si>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</si>
  <si>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</si>
  <si>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</si>
  <si>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</si>
  <si>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</si>
  <si>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</si>
  <si>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</si>
  <si>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</si>
  <si>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</si>
  <si>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</si>
  <si>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</si>
  <si>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</si>
  <si>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</si>
  <si>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</si>
  <si>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</si>
  <si>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</si>
  <si>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</si>
  <si>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</si>
  <si>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</si>
  <si>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</si>
  <si>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</si>
  <si>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</si>
  <si>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</si>
  <si>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</si>
  <si>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</si>
  <si>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</si>
  <si>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</si>
  <si>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</si>
  <si>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</si>
  <si>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</si>
  <si>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</si>
  <si>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</si>
  <si>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</si>
  <si>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</si>
  <si>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</si>
  <si>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</si>
  <si>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</si>
  <si>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</si>
  <si>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</si>
  <si>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</si>
  <si>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</si>
  <si>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</si>
  <si>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</si>
  <si>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</si>
  <si>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</si>
  <si>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</si>
  <si>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</si>
  <si>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</si>
  <si>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</si>
  <si>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</si>
  <si>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</si>
  <si>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</si>
  <si>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</si>
  <si>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</si>
  <si>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</si>
  <si>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</si>
  <si>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</si>
  <si>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</si>
  <si>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</si>
  <si>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</si>
  <si>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</si>
  <si>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</si>
  <si>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</si>
  <si>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</si>
  <si>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</si>
  <si>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</si>
  <si>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</si>
  <si>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</si>
  <si>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</si>
  <si>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</si>
  <si>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</si>
  <si>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</si>
  <si>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</si>
  <si>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</si>
  <si>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</si>
  <si>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</si>
  <si>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</si>
  <si>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</si>
  <si>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</si>
  <si>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</si>
  <si>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</si>
  <si>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</si>
  <si>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</si>
  <si>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</si>
  <si>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</si>
  <si>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</si>
  <si>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</si>
  <si>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</si>
  <si>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</si>
  <si>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</si>
  <si>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</si>
  <si>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</si>
  <si>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</si>
  <si>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</si>
  <si>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</si>
  <si>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</si>
  <si>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</si>
  <si>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</si>
  <si>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</si>
  <si>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</si>
  <si>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</si>
  <si>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</si>
  <si>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</si>
  <si>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</si>
  <si>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</si>
  <si>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</si>
  <si>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</si>
  <si>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</si>
  <si>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</si>
  <si>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</si>
  <si>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</si>
  <si>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</si>
  <si>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</si>
  <si>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</si>
  <si>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</si>
  <si>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</si>
  <si>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</si>
  <si>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</si>
  <si>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</si>
  <si>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</si>
  <si>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</si>
  <si>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</si>
  <si>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</si>
  <si>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</si>
  <si>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</si>
  <si>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</si>
  <si>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</si>
  <si>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</si>
  <si>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</si>
  <si>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</si>
  <si>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</si>
  <si>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</si>
  <si>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</si>
  <si>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</si>
  <si>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</si>
  <si>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</si>
  <si>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</si>
  <si>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</si>
  <si>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</si>
  <si>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</si>
  <si>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</si>
  <si>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</si>
  <si>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</si>
  <si>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</si>
  <si>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</si>
  <si>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</si>
  <si>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</si>
  <si>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</si>
  <si>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</si>
  <si>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</si>
  <si>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</si>
  <si>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</si>
  <si>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</si>
  <si>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</si>
  <si>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</si>
  <si>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</si>
  <si>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</si>
  <si>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</si>
  <si>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</si>
  <si>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</si>
  <si>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</si>
  <si>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</si>
  <si>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</si>
  <si>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</si>
  <si>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</si>
  <si>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</si>
  <si>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</si>
  <si>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</si>
  <si>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</si>
  <si>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</si>
  <si>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</si>
  <si>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</si>
  <si>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</si>
  <si>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</si>
  <si>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</si>
  <si>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</si>
  <si>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</si>
  <si>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</si>
  <si>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</si>
  <si>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</si>
  <si>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</si>
  <si>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</si>
  <si>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</si>
  <si>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</si>
  <si>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</si>
  <si>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</si>
  <si>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</si>
  <si>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</si>
  <si>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</si>
  <si>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</si>
  <si>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</si>
  <si>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</si>
  <si>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</si>
  <si>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</si>
  <si>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</si>
  <si>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</si>
  <si>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</si>
  <si>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</si>
  <si>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</si>
  <si>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</si>
  <si>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</si>
  <si>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</si>
  <si>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</si>
  <si>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</si>
  <si>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</si>
  <si>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</si>
  <si>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</si>
  <si>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</si>
  <si>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</si>
  <si>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</si>
  <si>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</si>
  <si>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</si>
  <si>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</si>
  <si>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</si>
  <si>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</si>
  <si>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</si>
  <si>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</si>
  <si>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</si>
  <si>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</si>
  <si>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</si>
  <si>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</si>
  <si>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</si>
  <si>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</si>
  <si>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</si>
  <si>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</si>
  <si>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</si>
  <si>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</si>
  <si>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</si>
  <si>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</si>
  <si>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</si>
  <si>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</si>
  <si>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</si>
  <si>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</si>
  <si>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</si>
  <si>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</si>
  <si>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</si>
  <si>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</si>
  <si>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</si>
  <si>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</si>
  <si>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</si>
  <si>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</si>
  <si>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</si>
  <si>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</si>
  <si>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</si>
  <si>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</si>
  <si>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</si>
  <si>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</si>
  <si>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</si>
  <si>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</si>
  <si>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</si>
  <si>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</si>
  <si>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</si>
  <si>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</si>
  <si>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</si>
  <si>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</si>
  <si>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</si>
  <si>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</si>
  <si>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</si>
  <si>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</si>
  <si>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</si>
  <si>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</si>
  <si>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</si>
  <si>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</si>
  <si>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</si>
  <si>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</si>
  <si>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</si>
  <si>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</si>
  <si>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</si>
  <si>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</si>
  <si>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</si>
  <si>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</si>
  <si>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</si>
  <si>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</si>
  <si>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</si>
  <si>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</si>
  <si>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</si>
  <si>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</si>
  <si>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</si>
  <si>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</si>
  <si>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</si>
  <si>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</si>
  <si>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</si>
  <si>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</si>
  <si>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</si>
  <si>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</si>
  <si>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</si>
  <si>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</si>
  <si>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</si>
  <si>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</si>
  <si>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</si>
  <si>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</si>
  <si>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</si>
  <si>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</si>
  <si>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</si>
  <si>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</si>
  <si>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</si>
  <si>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</si>
  <si>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</si>
  <si>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</si>
  <si>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</si>
  <si>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</si>
  <si>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</si>
  <si>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</si>
  <si>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</si>
  <si>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</si>
  <si>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</si>
  <si>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</si>
  <si>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</si>
  <si>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</si>
  <si>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</si>
  <si>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</si>
  <si>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</si>
  <si>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</si>
  <si>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</si>
  <si>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</si>
  <si>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</si>
  <si>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</si>
  <si>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</si>
  <si>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</si>
  <si>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</si>
  <si>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</si>
  <si>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</si>
  <si>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</si>
  <si>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</si>
  <si>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</si>
  <si>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</si>
  <si>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</si>
  <si>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</si>
  <si>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</si>
  <si>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</si>
  <si>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</si>
  <si>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</si>
  <si>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</si>
  <si>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</si>
  <si>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</si>
  <si>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</si>
  <si>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</si>
  <si>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</si>
  <si>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</si>
  <si>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</si>
  <si>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</si>
  <si>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</si>
  <si>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</si>
  <si>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</si>
  <si>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</si>
  <si>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</si>
  <si>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</si>
  <si>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</si>
  <si>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</si>
  <si>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</si>
  <si>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</si>
  <si>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</si>
  <si>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</si>
  <si>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</si>
  <si>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</si>
  <si>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</si>
  <si>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</si>
  <si>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</si>
  <si>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</si>
  <si>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</si>
  <si>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</si>
  <si>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</si>
  <si>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</si>
  <si>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</si>
  <si>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</si>
  <si>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</si>
  <si>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</si>
  <si>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</si>
  <si>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</si>
  <si>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</si>
  <si>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</si>
  <si>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</si>
  <si>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</si>
  <si>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</si>
  <si>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</si>
  <si>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</si>
  <si>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</si>
  <si>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</si>
  <si>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</si>
  <si>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</si>
  <si>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</si>
  <si>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</si>
  <si>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</si>
  <si>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</si>
  <si>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</si>
  <si>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</si>
  <si>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</si>
  <si>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</si>
  <si>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</si>
  <si>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</si>
  <si>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</si>
  <si>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</si>
  <si>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</si>
  <si>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</si>
  <si>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</si>
  <si>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</si>
  <si>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</si>
  <si>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</si>
  <si>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</si>
  <si>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</si>
  <si>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</si>
  <si>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</si>
  <si>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</si>
  <si>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</si>
  <si>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</si>
  <si>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</si>
  <si>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</si>
  <si>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</si>
  <si>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</si>
  <si>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</si>
  <si>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</si>
  <si>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</si>
  <si>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</si>
  <si>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</si>
  <si>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</si>
  <si>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</si>
  <si>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</si>
  <si>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</si>
  <si>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</si>
  <si>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</si>
  <si>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</si>
  <si>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</si>
  <si>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</si>
  <si>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</si>
  <si>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</si>
  <si>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</si>
  <si>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</si>
  <si>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</si>
  <si>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</si>
  <si>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</si>
  <si>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</si>
  <si>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</si>
  <si>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</si>
  <si>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</si>
  <si>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</si>
  <si>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</si>
  <si>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</si>
  <si>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</si>
  <si>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</si>
  <si>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</si>
  <si>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</si>
  <si>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</si>
  <si>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</si>
  <si>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</si>
  <si>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</si>
  <si>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</si>
  <si>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</si>
  <si>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</si>
  <si>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</si>
  <si>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</si>
  <si>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</si>
  <si>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</si>
  <si>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</si>
  <si>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</si>
  <si>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</si>
  <si>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</si>
  <si>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</si>
  <si>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</si>
  <si>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</si>
  <si>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</si>
  <si>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</si>
  <si>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</si>
  <si>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</si>
  <si>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</si>
  <si>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</si>
  <si>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</si>
  <si>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</si>
  <si>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</si>
  <si>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</si>
  <si>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</si>
  <si>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</si>
  <si>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</si>
  <si>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</si>
  <si>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</si>
  <si>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</si>
  <si>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</si>
  <si>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</si>
  <si>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</si>
  <si>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</si>
  <si>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</si>
  <si>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</si>
  <si>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</si>
  <si>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</si>
  <si>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</si>
  <si>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</si>
  <si>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</si>
  <si>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</si>
  <si>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</si>
  <si>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</si>
  <si>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</si>
  <si>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</si>
  <si>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</si>
  <si>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</si>
  <si>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</si>
  <si>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</si>
  <si>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</si>
  <si>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</si>
  <si>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</si>
  <si>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</si>
  <si>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</si>
  <si>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</si>
  <si>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</si>
  <si>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</si>
  <si>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</si>
  <si>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</si>
  <si>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</si>
  <si>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</si>
  <si>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</si>
  <si>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</si>
  <si>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</si>
  <si>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</si>
  <si>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</si>
  <si>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</si>
  <si>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</si>
  <si>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</si>
  <si>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</si>
  <si>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</si>
  <si>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</si>
  <si>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</si>
  <si>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</si>
  <si>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</si>
  <si>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</si>
  <si>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</si>
  <si>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</si>
  <si>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</si>
  <si>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</si>
  <si>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</si>
  <si>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</si>
  <si>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</si>
  <si>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</si>
  <si>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</si>
  <si>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</si>
  <si>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</si>
  <si>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</si>
  <si>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</si>
  <si>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</si>
  <si>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</si>
  <si>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</si>
  <si>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</si>
  <si>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</si>
  <si>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</si>
  <si>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</si>
  <si>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</si>
  <si>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</si>
  <si>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</si>
  <si>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</si>
  <si>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</si>
  <si>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</si>
  <si>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</si>
  <si>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</si>
  <si>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</si>
  <si>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</si>
  <si>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</si>
  <si>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</si>
  <si>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</si>
  <si>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</si>
  <si>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</si>
  <si>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</si>
  <si>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</si>
  <si>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</si>
  <si>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</si>
  <si>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</si>
  <si>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</si>
  <si>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</si>
  <si>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</si>
  <si>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</si>
  <si>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</si>
  <si>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</si>
  <si>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</si>
  <si>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</si>
  <si>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</si>
  <si>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</si>
  <si>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</si>
  <si>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</si>
  <si>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</si>
  <si>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</si>
  <si>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</si>
  <si>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</si>
  <si>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</si>
  <si>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</si>
  <si>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</si>
  <si>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</si>
  <si>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</si>
  <si>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</si>
  <si>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</si>
  <si>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</si>
  <si>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</si>
  <si>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</si>
  <si>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</si>
  <si>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</si>
  <si>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</si>
  <si>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</si>
  <si>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</si>
  <si>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</si>
  <si>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</si>
  <si>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</si>
  <si>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</si>
  <si>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</si>
  <si>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</si>
  <si>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</si>
  <si>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</si>
  <si>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</si>
  <si>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</si>
  <si>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</si>
  <si>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</si>
  <si>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</si>
  <si>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</si>
  <si>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</si>
  <si>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</si>
  <si>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</si>
  <si>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</si>
  <si>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</si>
  <si>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</si>
  <si>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</si>
  <si>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</si>
  <si>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</si>
  <si>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</si>
  <si>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</si>
  <si>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</si>
  <si>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</si>
  <si>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</si>
  <si>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</si>
  <si>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</si>
  <si>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</si>
  <si>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</si>
  <si>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</si>
  <si>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</si>
  <si>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</si>
  <si>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</si>
  <si>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</si>
  <si>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</si>
  <si>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</si>
  <si>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</si>
  <si>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</si>
  <si>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</si>
  <si>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</si>
  <si>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</si>
  <si>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</si>
  <si>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</si>
  <si>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</si>
  <si>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</si>
  <si>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</si>
  <si>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</si>
  <si>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</si>
  <si>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</si>
  <si>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</si>
  <si>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</si>
  <si>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</si>
  <si>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</si>
  <si>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</si>
  <si>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</si>
  <si>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</si>
  <si>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</si>
  <si>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</si>
  <si>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</si>
  <si>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</si>
  <si>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</si>
  <si>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</si>
  <si>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</si>
  <si>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</si>
  <si>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</si>
  <si>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</si>
  <si>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</si>
  <si>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</si>
  <si>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</si>
  <si>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</si>
  <si>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</si>
  <si>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</si>
  <si>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</si>
  <si>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</si>
  <si>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</si>
  <si>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</si>
  <si>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</si>
  <si>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</si>
  <si>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</si>
  <si>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</si>
  <si>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</si>
  <si>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</si>
  <si>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</si>
  <si>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</si>
  <si>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</si>
  <si>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</si>
  <si>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</si>
  <si>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</si>
  <si>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</si>
  <si>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</si>
  <si>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</si>
  <si>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</si>
  <si>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</si>
  <si>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</si>
  <si>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</si>
  <si>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</si>
  <si>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</si>
  <si>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</si>
  <si>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</si>
  <si>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</si>
  <si>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</si>
  <si>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</si>
  <si>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</si>
  <si>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</si>
  <si>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</si>
  <si>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</si>
  <si>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</si>
  <si>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</si>
  <si>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</si>
  <si>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</si>
  <si>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</si>
  <si>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</si>
  <si>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</si>
  <si>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</si>
  <si>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</si>
  <si>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</si>
  <si>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</si>
  <si>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</si>
  <si>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</si>
  <si>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</si>
  <si>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</si>
  <si>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</si>
  <si>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</si>
  <si>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</si>
  <si>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</si>
  <si>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</si>
  <si>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</si>
  <si>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</si>
  <si>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</si>
  <si>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</si>
  <si>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</si>
  <si>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</si>
  <si>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</si>
  <si>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</si>
  <si>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</si>
  <si>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</si>
  <si>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</si>
  <si>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</si>
  <si>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</si>
  <si>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</si>
  <si>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</si>
  <si>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</si>
  <si>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</si>
  <si>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</si>
  <si>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</si>
  <si>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</si>
  <si>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</si>
  <si>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</si>
  <si>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</si>
  <si>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</si>
  <si>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</si>
  <si>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</si>
  <si>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</si>
  <si>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</si>
  <si>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</si>
  <si>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</si>
  <si>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</si>
  <si>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</si>
  <si>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</si>
  <si>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</si>
  <si>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</si>
  <si>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</si>
  <si>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</si>
  <si>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</si>
  <si>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</si>
  <si>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</si>
  <si>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</si>
  <si>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</si>
  <si>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</si>
  <si>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</si>
  <si>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</si>
  <si>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</si>
  <si>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</si>
  <si>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</si>
  <si>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</si>
  <si>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</si>
  <si>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</si>
  <si>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</si>
  <si>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</si>
  <si>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</si>
  <si>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</si>
  <si>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</si>
  <si>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</si>
  <si>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</si>
  <si>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</si>
  <si>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</si>
  <si>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</si>
  <si>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</si>
  <si>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</si>
  <si>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</si>
  <si>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</si>
  <si>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</si>
  <si>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</si>
  <si>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</si>
  <si>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</si>
  <si>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</si>
  <si>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</si>
  <si>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</si>
  <si>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</si>
  <si>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</si>
  <si>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</si>
  <si>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</si>
  <si>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</si>
  <si>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</si>
  <si>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</si>
  <si>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</si>
  <si>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</si>
  <si>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</si>
  <si>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</si>
  <si>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</si>
  <si>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</si>
  <si>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</si>
  <si>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</si>
  <si>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</si>
  <si>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</si>
  <si>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</si>
  <si>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</si>
  <si>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</si>
  <si>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</si>
  <si>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</si>
  <si>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</si>
  <si>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</si>
  <si>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</si>
  <si>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</si>
  <si>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</si>
  <si>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</si>
  <si>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</si>
  <si>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</si>
  <si>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</si>
  <si>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</si>
  <si>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</si>
  <si>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</si>
  <si>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</si>
  <si>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</si>
  <si>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</si>
  <si>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</si>
  <si>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</si>
  <si>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</si>
  <si>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</si>
  <si>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</si>
  <si>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</si>
  <si>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</si>
  <si>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</si>
  <si>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</si>
  <si>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</si>
  <si>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</si>
  <si>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</si>
  <si>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</si>
  <si>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</si>
  <si>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</si>
  <si>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</si>
  <si>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</si>
  <si>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</si>
  <si>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</si>
  <si>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</si>
  <si>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</si>
  <si>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</si>
  <si>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</si>
  <si>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</si>
  <si>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</si>
  <si>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</si>
  <si>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</si>
  <si>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</si>
  <si>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</si>
  <si>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</si>
  <si>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</si>
  <si>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</si>
  <si>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</si>
  <si>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</si>
  <si>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</si>
  <si>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</si>
  <si>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</si>
  <si>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</si>
  <si>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</si>
  <si>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</si>
  <si>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</si>
  <si>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</si>
  <si>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</si>
  <si>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</si>
  <si>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</si>
  <si>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</si>
  <si>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</si>
  <si>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</si>
  <si>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</si>
  <si>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</si>
  <si>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</si>
  <si>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</si>
  <si>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</si>
  <si>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</si>
  <si>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</si>
  <si>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</si>
  <si>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</si>
  <si>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</si>
  <si>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</si>
  <si>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</si>
  <si>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</si>
  <si>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</si>
  <si>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</si>
  <si>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</si>
  <si>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</si>
  <si>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</si>
  <si>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</si>
  <si>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</si>
  <si>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</si>
  <si>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</si>
  <si>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</si>
  <si>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</si>
  <si>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</si>
  <si>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</si>
  <si>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</si>
  <si>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</si>
  <si>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</si>
  <si>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</si>
  <si>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</si>
  <si>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</si>
  <si>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</si>
  <si>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</si>
  <si>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</si>
  <si>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</si>
  <si>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</si>
  <si>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</si>
  <si>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</si>
  <si>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</si>
  <si>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</si>
  <si>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</si>
  <si>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</si>
  <si>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</si>
  <si>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</si>
  <si>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</si>
  <si>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</si>
  <si>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</si>
  <si>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</si>
  <si>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</si>
  <si>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</si>
  <si>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</si>
  <si>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</si>
  <si>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</si>
  <si>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</si>
  <si>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</si>
  <si>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</si>
  <si>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</si>
  <si>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</si>
  <si>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</si>
  <si>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</si>
  <si>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</si>
  <si>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</si>
  <si>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</si>
  <si>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</si>
  <si>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</si>
  <si>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</si>
  <si>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</si>
  <si>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</si>
  <si>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</si>
  <si>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</si>
  <si>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</si>
  <si>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</si>
  <si>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</si>
  <si>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</si>
  <si>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</si>
  <si>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</si>
  <si>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</si>
  <si>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</si>
  <si>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</si>
  <si>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</si>
  <si>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</si>
  <si>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</si>
  <si>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</si>
  <si>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</si>
  <si>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</si>
  <si>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</si>
  <si>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</si>
  <si>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</si>
  <si>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</si>
  <si>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</si>
  <si>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</si>
  <si>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</si>
  <si>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</si>
  <si>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</si>
  <si>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</si>
  <si>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</si>
  <si>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</si>
  <si>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</si>
  <si>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</si>
  <si>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</si>
  <si>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</si>
  <si>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</si>
  <si>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</si>
  <si>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</si>
  <si>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</si>
  <si>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</si>
  <si>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</si>
  <si>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</si>
  <si>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</si>
  <si>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</si>
  <si>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</si>
  <si>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</si>
  <si>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</si>
  <si>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</si>
  <si>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</si>
  <si>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</si>
  <si>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</si>
  <si>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</si>
  <si>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</si>
  <si>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</si>
  <si>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</si>
  <si>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</si>
  <si>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</si>
  <si>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</si>
  <si>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</si>
  <si>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</si>
  <si>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</si>
  <si>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</si>
  <si>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</si>
  <si>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</si>
  <si>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</si>
  <si>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</si>
  <si>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</si>
  <si>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</si>
  <si>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</si>
  <si>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</si>
  <si>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</si>
  <si>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</si>
  <si>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</si>
  <si>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</si>
  <si>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</si>
  <si>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</si>
  <si>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</si>
  <si>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</si>
  <si>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</si>
  <si>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</si>
  <si>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</si>
  <si>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</si>
  <si>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</si>
  <si>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</si>
  <si>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</si>
  <si>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</si>
  <si>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</si>
  <si>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</si>
  <si>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</si>
  <si>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</si>
  <si>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</si>
  <si>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</si>
  <si>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</si>
  <si>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</si>
  <si>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</si>
  <si>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</si>
  <si>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</si>
  <si>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</si>
  <si>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</si>
  <si>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</si>
  <si>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</si>
  <si>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</si>
  <si>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</si>
  <si>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</si>
  <si>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</si>
  <si>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</si>
  <si>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</si>
  <si>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</si>
  <si>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</si>
  <si>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</si>
  <si>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</si>
  <si>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</si>
  <si>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</si>
  <si>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</si>
  <si>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</si>
  <si>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</si>
  <si>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</si>
  <si>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</si>
  <si>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</si>
  <si>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</si>
  <si>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</si>
  <si>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</si>
  <si>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</si>
  <si>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</si>
  <si>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</si>
  <si>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</si>
  <si>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</si>
  <si>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</si>
  <si>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</si>
  <si>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</si>
  <si>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</si>
  <si>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</si>
  <si>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</si>
  <si>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</si>
  <si>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</si>
  <si>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</si>
  <si>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</si>
  <si>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</si>
  <si>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</si>
  <si>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</si>
  <si>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</si>
  <si>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</si>
  <si>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</si>
  <si>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</si>
  <si>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</si>
  <si>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</si>
  <si>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</si>
  <si>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</si>
  <si>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</si>
  <si>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</si>
  <si>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</si>
  <si>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</si>
  <si>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</si>
  <si>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</si>
  <si>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</si>
  <si>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</si>
  <si>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</si>
  <si>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</si>
  <si>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</si>
  <si>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</si>
  <si>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</si>
  <si>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</si>
  <si>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</si>
  <si>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</si>
  <si>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</si>
  <si>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</si>
  <si>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</si>
  <si>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</si>
  <si>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</si>
  <si>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</si>
  <si>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</si>
  <si>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</si>
  <si>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</si>
  <si>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</si>
  <si>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</si>
  <si>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</si>
  <si>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</si>
  <si>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</si>
  <si>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</si>
  <si>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</si>
  <si>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</si>
  <si>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</si>
  <si>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</si>
  <si>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</si>
  <si>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</si>
  <si>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</si>
  <si>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</si>
  <si>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</si>
  <si>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</si>
  <si>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</si>
  <si>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</si>
  <si>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</si>
  <si>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</si>
  <si>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</si>
  <si>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</si>
  <si>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</si>
  <si>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</si>
  <si>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</si>
  <si>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</si>
  <si>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</si>
  <si>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</si>
  <si>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</si>
  <si>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</si>
  <si>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</si>
  <si>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</si>
  <si>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</si>
  <si>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</si>
  <si>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</si>
  <si>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</si>
  <si>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</si>
  <si>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</si>
  <si>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</si>
  <si>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</si>
  <si>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</si>
  <si>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</si>
  <si>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</si>
  <si>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</si>
  <si>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</si>
  <si>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</si>
  <si>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</si>
  <si>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</si>
  <si>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</si>
  <si>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</si>
  <si>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</si>
  <si>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</si>
  <si>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</si>
  <si>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</si>
  <si>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PCM-20251105-00002131</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</si>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</sst>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57" dataDxfId="156" headerRowBorderDxfId="154" tableBorderDxfId="155" totalsRowBorderDxfId="153">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48" dataDxfId="47" headerRowBorderDxfId="45" tableBorderDxfId="46" totalsRowBorderDxfId="44">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K4" sqref="K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303.9913370370341</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0.53664953703264473</v>
      </c>
      <c r="H3" s="174">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45966.93976296296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45966.93976296296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45966.93976296296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45966.93976296296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45966.93976296296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45966.93976296296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45966.93976296296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45966.93976296296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45966.93976296296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45966.93976296296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45966.93976296296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45966.93976296296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45966.93976296296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45966.93976296296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45966.93976296296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45966.93976296296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45966.93976296296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45966.93976296296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45966.93976296296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45966.93976296296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45966.93976296296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45966.93976296296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45966.93976296296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45966.93976296296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45966.93976296296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45966.93976296296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45966.93976296296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45966.93976296296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45966.93976296296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45966.93976296296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45966.93976296296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45966.93976296296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45966.93976296296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45966.93976296296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45966.93976296296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45966.93976296296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45966.93976296296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45966.93976296296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45966.93976296296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45966.93976296296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45966.93976296296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45966.93976296296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45966.93976296296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45966.93976296296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45966.93976296296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45966.93976296296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45966.93976296296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45966.93976296296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45966.93976296296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45966.93976296296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45966.93976296296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45966.93976296296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45966.93976296296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45966.93976296296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45966.93976296296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45966.93976296296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45966.93976296296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45966.93976296296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45966.93976296296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45966.93976296296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45966.93976296296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45966.93976296296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45966.93976296296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45966.93976296296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45966.93976296296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45966.93976296296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45966.93976296296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45966.93976296296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45966.93976296296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45966.93976296296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45966.93976296296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45966.93976296296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45966.93976296296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45966.93976296296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45966.93976296296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45966.93976296296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45966.93976296296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45966.93976296296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45966.93976296296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45966.93976296296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45966.93976296296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45966.93976296296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45966.93976296296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45966.93976296296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45966.93976296296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45966.93976296296</v>
      </c>
      <c r="H89" s="135"/>
      <c r="I89" s="133" t="str">
        <f>IFERROR(VLOOKUP(D89,DB!A:F,6,0),"")</f>
        <v/>
      </c>
      <c r="J89" s="133" t="str">
        <f>IFERROR(VLOOKUP(D89,DB!A:G,7,0),"")</f>
        <v/>
      </c>
      <c r="K89" s="137"/>
      <c r="L89" s="138" t="str">
        <f>IFERROR(VLOOKUP(D89,DB!A:I,9,0),"")</f>
        <v/>
      </c>
    </row>
    <row r="90" spans="1:12" ht="15" customHeight="1">
      <c r="A90" s="144"/>
      <c r="B90" s="145" t="str">
        <f>IFERROR(VLOOKUP(D90,DB!A:K,11,0),"")</f>
        <v/>
      </c>
      <c r="C90" s="145"/>
      <c r="D90" s="145"/>
      <c r="E90" s="146"/>
      <c r="F90" s="147"/>
      <c r="G90" s="148">
        <f ca="1">IFERROR(NOW()-F90,"")</f>
        <v>45966.93976296296</v>
      </c>
      <c r="H90" s="147"/>
      <c r="I90" s="145" t="str">
        <f>IFERROR(VLOOKUP(D90,DB!A:F,6,0),"")</f>
        <v/>
      </c>
      <c r="J90" s="145" t="str">
        <f>IFERROR(VLOOKUP(D90,DB!A:G,7,0),"")</f>
        <v/>
      </c>
      <c r="K90" s="149"/>
      <c r="L90" s="150" t="str">
        <f>IFERROR(VLOOKUP(D90,DB!A:I,9,0),"")</f>
        <v/>
      </c>
    </row>
  </sheetData>
  <customSheetViews>
    <customSheetView guid="{F6042A99-DD27-4453-835D-0834D95730CC}" filter="1" showAutoFilter="1">
      <pageMargins left="0" right="0" top="0" bottom="0" header="0" footer="0"/>
      <autoFilter ref="B1:M1" xr:uid="{315F2E71-9C40-4669-B8B2-358C74CC8546}"/>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141.93992499999877</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8.1976796296294197</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45966.93976296296</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45966.93976296296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45966.93976296296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45966.93976296296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45966.93976296296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45966.93976296296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45966.93976296296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45966.93976296296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45966.93976296296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45966.93976296296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45966.93976296296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45966.93976296296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45966.93976296296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45966.93976296296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45966.93976296296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45966.93976296296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45966.93976296296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45966.93976296296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45966.93976296296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45966.93976296296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45966.93976296296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45966.93976296296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45966.93976296296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45966.93976296296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45966.93976296296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45966.93976296296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45966.93976296296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45966.93976296296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45966.93976296296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45966.93976296296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45966.93976296296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45966.93976296296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45966.93976296296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45966.93976296296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45966.93976296296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45966.93976296296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45966.93976296296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45966.93976296296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45966.93976296296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45966.93976296296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45966.93976296296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45966.93976296296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45966.93976296296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45966.93976296296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45966.93976296296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45966.93976296296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45966.93976296296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45966.93976296296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45966.93976296296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45966.93976296296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45966.93976296296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45966.93976296296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45966.93976296296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45966.93976296296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45966.93976296296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45966.93976296296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45966.93976296296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45966.93976296296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45966.93976296296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45966.93976296296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45966.93976296296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45966.93976296296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45966.93976296296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45966.93976296296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45966.93976296296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45966.93976296296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45966.93976296296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45966.93976296296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45966.93976296296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45966.93976296296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45966.93976296296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45966.93976296296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45966.93976296296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45966.93976296296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45966.93976296296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45966.93976296296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45966.93976296296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45966.93976296296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45966.93976296296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45966.93976296296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45966.93976296296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45966.93976296296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45966.93976296296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45966.93976296296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45966.93976296296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45966.93976296296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45966.93976296296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45966.93976296296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45966.93976296296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45966.93976296296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45966.93976296296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45966.93976296296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45966.93976296296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45966.93976296296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45966.93976296296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45966.93976296296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45966.93976296296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45966.93976296296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60"/>
      <c r="B103" s="161" t="str">
        <f>IFERROR(VLOOKUP(D103,DB!A:K,11,0),"")</f>
        <v/>
      </c>
      <c r="C103" s="161"/>
      <c r="D103" s="161"/>
      <c r="E103" s="162"/>
      <c r="F103" s="163"/>
      <c r="G103" s="164">
        <f ca="1">IFERROR(NOW()-F103,"-")</f>
        <v>45966.93976296296</v>
      </c>
      <c r="H103" s="163"/>
      <c r="I103" s="161" t="str">
        <f>IFERROR(VLOOKUP(D103,DB!A:F,6,0),"")</f>
        <v/>
      </c>
      <c r="J103" s="161" t="str">
        <f>IFERROR(VLOOKUP(D103,DB!A:G,7,0),"")</f>
        <v/>
      </c>
      <c r="K103" s="165"/>
      <c r="L103" s="161" t="str">
        <f>IFERROR(VLOOKUP(D103,DB!A:I,9,0),"")</f>
        <v/>
      </c>
      <c r="M103" s="161"/>
      <c r="N103" s="161"/>
      <c r="O103" s="161"/>
      <c r="P103" s="161"/>
      <c r="Q103" s="161"/>
      <c r="R103" s="161"/>
      <c r="S103" s="161"/>
      <c r="T103" s="161"/>
      <c r="U103" s="161"/>
      <c r="V103" s="161"/>
      <c r="W103" s="161"/>
      <c r="X103" s="161"/>
      <c r="Y103" s="161"/>
      <c r="Z103" s="161"/>
      <c r="AA103" s="161"/>
      <c r="AB103" s="161"/>
      <c r="AC103" s="161"/>
      <c r="AD103" s="161"/>
      <c r="AE103" s="161"/>
      <c r="AF103" s="161"/>
      <c r="AG103" s="161"/>
      <c r="AH103" s="161"/>
      <c r="AI103" s="161"/>
      <c r="AJ103" s="161"/>
      <c r="AK103" s="161"/>
      <c r="AL103" s="161"/>
      <c r="AM103" s="161"/>
      <c r="AN103" s="161"/>
      <c r="AO103" s="161"/>
      <c r="AP103" s="161"/>
      <c r="AQ103" s="161"/>
      <c r="AR103" s="161"/>
      <c r="AS103" s="161"/>
      <c r="AT103" s="161"/>
      <c r="AU103" s="161"/>
      <c r="AV103" s="161"/>
      <c r="AW103" s="161"/>
      <c r="AX103" s="161"/>
      <c r="AY103" s="161"/>
      <c r="AZ103" s="161"/>
      <c r="BA103" s="161"/>
      <c r="BB103" s="161"/>
      <c r="BC103" s="161"/>
      <c r="BD103" s="161"/>
      <c r="BE103" s="161"/>
      <c r="BF103" s="161"/>
      <c r="BG103" s="161"/>
      <c r="BH103" s="161"/>
      <c r="BI103" s="161"/>
      <c r="BJ103" s="161"/>
      <c r="BK103" s="161"/>
      <c r="BL103" s="161"/>
      <c r="BM103" s="161"/>
      <c r="BN103" s="161"/>
      <c r="BO103" s="161"/>
      <c r="BP103" s="161"/>
      <c r="BQ103" s="161"/>
      <c r="BR103" s="161"/>
      <c r="BS103" s="161"/>
      <c r="BT103" s="161"/>
      <c r="BU103" s="161"/>
      <c r="BV103" s="161"/>
      <c r="BW103" s="161"/>
      <c r="BX103" s="161"/>
      <c r="BY103" s="161"/>
      <c r="BZ103" s="161"/>
      <c r="CA103" s="161"/>
      <c r="CB103" s="161"/>
      <c r="CC103" s="161"/>
      <c r="CD103" s="161"/>
      <c r="CE103" s="161"/>
      <c r="CF103" s="161"/>
      <c r="CG103" s="161"/>
      <c r="CH103" s="161"/>
      <c r="CI103" s="161"/>
      <c r="CJ103" s="166"/>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45966.93976296296</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45966.93976296296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45966.93976296296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45966.93976296296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45966.93976296296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45966.93976296296</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45966.93976296296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45966.93976296296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45966.93976296296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45966.93976296296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45966.93976296296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45966.93976296296</v>
      </c>
      <c r="H13" s="22" t="s">
        <v>39109</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45966.93976296296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45966.93976296296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45966.93976296296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45966.93976296296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45966.93976296296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45966.93976296296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45966.93976296296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45966.93976296296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45966.93976296296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45966.93976296296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45966.93976296296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45966.93976296296</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39110</v>
      </c>
      <c r="D26" s="18"/>
      <c r="E26" s="18"/>
      <c r="F26" s="20"/>
      <c r="G26" s="21">
        <f t="shared" ref="G26:G89" ca="1" si="1">IFERROR(NOW()-F26,"-")</f>
        <v>45966.93976296296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45966.93976296296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45966.93976296296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45966.93976296296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45966.93976296296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45966.93976296296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45966.93976296296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45966.93976296296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45966.93976296296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45966.93976296296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45966.93976296296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45966.93976296296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45966.93976296296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45966.93976296296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45966.93976296296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45966.93976296296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45966.93976296296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45966.93976296296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45966.93976296296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45966.93976296296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45966.93976296296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45966.93976296296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45966.93976296296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45966.93976296296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45966.93976296296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45966.93976296296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45966.93976296296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45966.93976296296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45966.93976296296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45966.93976296296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45966.93976296296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45966.93976296296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45966.93976296296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45966.93976296296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45966.93976296296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45966.93976296296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45966.93976296296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45966.93976296296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45966.93976296296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45966.93976296296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45966.93976296296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45966.93976296296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45966.93976296296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45966.93976296296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45966.93976296296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45966.93976296296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45966.93976296296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45966.93976296296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45966.93976296296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45966.93976296296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45966.93976296296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45966.93976296296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45966.93976296296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45966.93976296296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45966.93976296296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45966.93976296296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45966.93976296296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45966.93976296296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45966.93976296296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45966.93976296296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45966.93976296296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45966.93976296296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45966.93976296296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45966.93976296296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45966.93976296296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45966.93976296296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45966.93976296296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45966.93976296296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45966.93976296296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45966.93976296296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45966.93976296296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45966.93976296296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45966.93976296296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45966.93976296296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45966.93976296296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45966.93976296296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45966.93976296296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45966.93976296296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45966.93976296296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45966.93976296296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45966.93976296296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45966.93976296296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45966.93976296296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45966.93976296296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45966.93976296296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45966.93976296296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45966.93976296296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45966.93976296296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45966.93976296296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45966.93976296296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45966.93976296296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45966.93976296296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45966.93976296296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45966.93976296296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45966.93976296296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45966.93976296296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45966.93976296296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45966.93976296296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45966.93976296296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45966.93976296296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45966.93976296296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45966.93976296296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45966.93976296296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45966.93976296296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45966.93976296296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45966.93976296296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45966.93976296296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45966.93976296296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45966.93976296296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45966.93976296296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45966.93976296296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45966.93976296296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45966.93976296296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45966.93976296296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45966.93976296296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45966.93976296296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45966.93976296296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45966.93976296296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45966.93976296296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45966.93976296296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45966.93976296296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45966.93976296296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45966.93976296296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45966.93976296296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45966.93976296296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45966.93976296296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45966.93976296296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45966.93976296296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45966.93976296296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45966.93976296296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45966.93976296296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45966.93976296296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45966.93976296296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45966.93976296296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45966.93976296296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45966.93976296296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45966.93976296296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45966.93976296296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45966.93976296296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45966.93976296296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45966.93976296296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45966.93976296296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45966.93976296296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45966.93976296296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45966.93976296296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45966.93976296296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45966.93976296296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45966.93976296296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45966.93976296296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45966.93976296296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45966.93976296296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45966.93976296296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45966.93976296296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45966.93976296296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45966.93976296296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45966.93976296296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45966.93976296296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45966.93976296296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45966.93976296296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45966.93976296296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45966.93976296296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45966.93976296296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45966.93976296296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45966.93976296296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45966.93976296296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45966.93976296296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45966.93976296296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45966.93976296296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45966.93976296296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45966.93976296296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45966.93976296296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45966.93976296296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45966.93976296296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45966.93976296296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45966.93976296296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45966.93976296296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45966.93976296296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45966.93976296296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45966.93976296296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45966.93976296296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45966.93976296296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45966.93976296296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45966.93976296296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45966.93976296296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45966.93976296296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45966.93976296296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45966.93976296296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45966.93976296296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45966.93976296296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45966.93976296296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45966.93976296296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45966.93976296296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45966.93976296296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45966.93976296296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45966.93976296296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45966.93976296296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45966.93976296296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45966.93976296296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45966.93976296296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45966.93976296296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45966.93976296296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45966.93976296296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45966.93976296296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45966.93976296296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45966.93976296296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45966.93976296296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45966.93976296296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45966.93976296296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45966.93976296296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45966.93976296296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45966.93976296296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45966.93976296296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45966.93976296296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45966.93976296296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45966.93976296296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45966.93976296296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45966.93976296296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45966.93976296296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45966.93976296296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45966.93976296296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45966.93976296296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45966.93976296296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45966.93976296296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45966.93976296296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45966.93976296296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45966.93976296296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45966.93976296296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45966.93976296296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45966.93976296296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45966.93976296296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45966.93976296296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45966.93976296296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45966.93976296296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45966.93976296296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45966.93976296296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45966.93976296296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45966.93976296296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45966.93976296296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45966.93976296296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45966.93976296296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45966.93976296296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45966.93976296296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45966.93976296296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45966.93976296296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45966.93976296296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45966.93976296296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45966.93976296296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45966.93976296296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45966.93976296296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45966.93976296296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45966.93976296296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45966.93976296296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45966.93976296296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45966.93976296296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45966.93976296296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45966.93976296296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45966.93976296296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45966.93976296296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45966.93976296296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45966.93976296296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45966.93976296296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45966.93976296296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45966.93976296296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45966.93976296296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45966.93976296296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45966.93976296296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45966.93976296296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45966.93976296296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45966.93976296296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45966.93976296296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45966.93976296296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45966.93976296296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45966.93976296296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45966.93976296296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45966.93976296296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45966.93976296296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45966.93976296296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45966.93976296296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45966.93976296296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45966.93976296296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45966.93976296296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45966.93976296296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45966.93976296296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45966.93976296296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45966.93976296296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45966.93976296296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45966.93976296296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45966.93976296296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45966.93976296296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45966.93976296296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45966.93976296296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45966.93976296296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45966.93976296296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45966.93976296296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45966.93976296296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45966.93976296296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45966.93976296296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45966.93976296296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45966.93976296296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45966.93976296296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45966.93976296296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45966.93976296296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45966.93976296296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45966.93976296296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45966.93976296296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45966.93976296296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45966.93976296296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45966.93976296296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45966.93976296296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45966.93976296296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45966.93976296296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45966.93976296296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45966.93976296296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45966.93976296296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45966.93976296296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45966.93976296296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45966.93976296296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45966.93976296296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45966.93976296296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45966.93976296296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45966.93976296296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45966.93976296296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45966.93976296296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45966.93976296296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45966.93976296296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45966.93976296296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45966.93976296296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45966.93976296296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45966.93976296296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45966.93976296296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45966.93976296296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45966.93976296296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45966.93976296296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45966.93976296296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45966.93976296296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45966.93976296296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45966.93976296296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45966.93976296296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45966.93976296296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45966.93976296296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45966.93976296296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45966.93976296296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45966.93976296296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45966.93976296296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45966.93976296296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45966.93976296296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45966.93976296296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45966.93976296296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45966.93976296296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45966.93976296296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45966.93976296296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45966.93976296296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45966.93976296296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45966.93976296296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45966.93976296296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45966.93976296296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45966.93976296296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45966.93976296296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45966.93976296296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45966.93976296296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45966.93976296296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45966.93976296296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45966.93976296296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45966.93976296296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45966.93976296296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45966.93976296296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45966.93976296296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45966.93976296296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45966.93976296296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45966.93976296296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45966.93976296296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45966.93976296296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45966.93976296296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45966.93976296296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45966.93976296296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45966.93976296296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45966.93976296296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45966.93976296296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45966.93976296296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45966.93976296296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45966.93976296296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45966.93976296296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45966.93976296296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45966.93976296296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45966.93976296296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45966.93976296296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45966.93976296296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45966.93976296296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45966.93976296296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45966.93976296296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45966.93976296296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45966.93976296296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45966.93976296296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45966.93976296296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45966.93976296296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45966.93976296296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45966.93976296296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45966.93976296296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45966.93976296296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45966.93976296296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45966.93976296296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45966.93976296296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45966.93976296296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45966.93976296296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45966.93976296296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45966.93976296296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45966.93976296296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45966.93976296296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45966.93976296296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45966.93976296296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45966.93976296296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45966.93976296296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45966.93976296296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45966.93976296296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45966.93976296296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45966.93976296296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45966.93976296296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45966.93976296296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45966.93976296296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45966.93976296296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45966.93976296296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45966.93976296296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45966.93976296296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45966.93976296296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45966.93976296296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45966.93976296296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45966.93976296296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45966.93976296296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45966.93976296296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45966.93976296296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45966.93976296296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45966.93976296296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45966.93976296296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45966.93976296296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45966.93976296296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45966.93976296296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45966.93976296296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45966.93976296296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45966.93976296296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45966.93976296296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45966.93976296296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45966.93976296296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45966.93976296296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45966.93976296296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45966.93976296296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45966.93976296296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45966.93976296296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45966.93976296296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45966.93976296296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45966.93976296296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45966.93976296296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45966.93976296296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45966.93976296296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45966.93976296296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45966.93976296296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45966.93976296296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45966.93976296296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45966.93976296296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45966.93976296296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45966.93976296296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45966.93976296296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45966.93976296296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45966.93976296296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45966.93976296296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45966.93976296296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45966.93976296296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45966.93976296296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45966.93976296296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45966.93976296296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45966.93976296296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45966.93976296296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45966.93976296296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45966.93976296296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45966.93976296296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45966.93976296296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45966.93976296296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45966.93976296296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45966.93976296296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45966.93976296296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45966.93976296296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45966.93976296296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45966.93976296296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45966.93976296296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45966.93976296296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45966.93976296296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45966.93976296296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45966.93976296296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45966.93976296296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45966.93976296296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45966.93976296296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45966.93976296296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45966.93976296296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45966.93976296296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45966.93976296296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45966.93976296296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45966.93976296296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45966.93976296296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45966.93976296296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45966.93976296296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45966.93976296296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45966.93976296296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45966.93976296296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45966.93976296296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45966.93976296296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45966.93976296296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45966.93976296296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45966.93976296296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45966.93976296296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45966.93976296296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45966.93976296296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45966.93976296296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45966.93976296296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45966.93976296296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45966.93976296296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45966.93976296296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45966.93976296296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45966.93976296296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45966.93976296296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45966.93976296296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45966.93976296296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45966.93976296296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45966.93976296296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45966.93976296296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45966.93976296296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45966.93976296296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45966.93976296296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45966.93976296296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45966.93976296296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45966.93976296296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45966.93976296296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45966.93976296296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45966.93976296296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45966.93976296296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45966.93976296296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45966.93976296296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45966.93976296296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45966.93976296296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45966.93976296296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45966.93976296296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45966.93976296296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45966.93976296296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45966.93976296296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45966.93976296296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45966.93976296296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45966.93976296296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45966.93976296296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45966.93976296296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45966.93976296296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45966.93976296296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45966.93976296296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45966.93976296296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45966.93976296296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45966.93976296296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45966.93976296296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45966.93976296296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45966.93976296296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45966.93976296296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45966.93976296296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45966.93976296296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45966.93976296296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45966.93976296296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45966.93976296296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45966.93976296296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45966.93976296296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45966.93976296296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45966.93976296296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45966.93976296296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45966.93976296296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45966.93976296296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45966.93976296296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45966.93976296296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45966.93976296296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45966.93976296296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45966.93976296296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45966.93976296296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45966.93976296296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45966.93976296296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45966.93976296296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45966.93976296296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45966.93976296296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45966.93976296296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45966.93976296296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45966.93976296296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45966.93976296296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45966.93976296296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45966.93976296296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45966.93976296296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45966.93976296296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45966.93976296296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45966.93976296296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45966.93976296296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45966.93976296296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45966.93976296296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45966.93976296296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45966.93976296296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45966.93976296296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45966.93976296296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45966.93976296296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45966.93976296296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45966.93976296296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45966.93976296296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45966.93976296296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45966.93976296296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45966.93976296296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45966.93976296296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45966.93976296296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45966.93976296296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45966.93976296296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45966.93976296296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45966.93976296296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45966.93976296296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45966.93976296296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45966.93976296296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45966.93976296296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45966.93976296296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45966.93976296296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45966.93976296296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45966.93976296296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45966.93976296296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45966.93976296296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45966.93976296296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45966.93976296296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45966.93976296296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45966.93976296296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45966.93976296296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45966.93976296296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45966.93976296296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45966.93976296296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45966.93976296296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45966.93976296296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45966.93976296296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45966.93976296296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45966.93976296296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45966.93976296296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45966.93976296296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45966.93976296296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45966.93976296296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45966.93976296296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45966.93976296296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45966.93976296296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45966.93976296296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45966.93976296296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45966.93976296296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45966.93976296296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45966.93976296296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45966.93976296296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45966.93976296296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45966.93976296296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45966.93976296296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45966.93976296296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45966.93976296296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45966.93976296296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45966.93976296296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45966.93976296296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45966.93976296296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45966.93976296296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45966.93976296296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45966.93976296296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45966.93976296296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45966.93976296296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45966.93976296296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45966.93976296296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45966.93976296296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45966.93976296296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45966.93976296296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45966.93976296296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45966.93976296296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45966.93976296296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45966.93976296296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45966.93976296296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45966.93976296296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45966.93976296296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45966.93976296296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45966.93976296296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45966.93976296296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45966.93976296296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45966.93976296296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45966.93976296296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45966.93976296296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45966.93976296296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45966.93976296296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45966.93976296296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45966.93976296296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45966.93976296296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45966.93976296296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45966.93976296296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45966.93976296296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45966.93976296296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45966.93976296296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45966.93976296296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45966.93976296296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45966.93976296296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45966.93976296296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45966.93976296296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45966.93976296296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45966.93976296296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45966.93976296296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45966.93976296296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45966.93976296296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45966.93976296296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45966.93976296296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45966.93976296296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45966.93976296296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45966.93976296296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45966.93976296296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45966.93976296296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45966.93976296296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45966.93976296296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45966.93976296296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45966.93976296296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45966.93976296296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45966.93976296296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45966.93976296296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45966.93976296296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45966.93976296296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45966.93976296296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45966.93976296296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45966.93976296296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45966.93976296296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45966.93976296296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45966.93976296296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45966.93976296296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45966.93976296296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45966.93976296296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45966.93976296296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45966.93976296296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45966.93976296296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45966.93976296296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45966.93976296296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45966.93976296296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45966.93976296296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45966.93976296296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45966.93976296296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45966.93976296296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45966.93976296296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45966.93976296296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45966.93976296296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45966.93976296296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45966.93976296296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45966.93976296296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45966.93976296296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45966.93976296296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45966.93976296296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45966.93976296296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45966.93976296296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45966.93976296296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45966.93976296296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45966.93976296296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45966.93976296296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45966.93976296296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45966.93976296296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45966.93976296296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45966.93976296296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45966.93976296296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45966.93976296296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45966.93976296296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45966.93976296296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45966.93976296296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45966.93976296296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45966.93976296296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45966.93976296296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45966.93976296296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45966.93976296296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45966.93976296296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45966.93976296296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45966.93976296296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45966.93976296296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45966.93976296296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45966.93976296296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45966.93976296296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45966.93976296296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45966.93976296296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45966.93976296296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45966.93976296296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45966.93976296296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45966.93976296296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45966.93976296296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45966.93976296296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45966.93976296296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45966.93976296296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45966.93976296296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45966.93976296296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45966.93976296296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45966.93976296296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45966.93976296296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45966.93976296296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45966.93976296296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45966.93976296296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45966.93976296296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45966.93976296296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45966.93976296296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45966.93976296296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45966.93976296296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45966.93976296296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45966.93976296296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45966.93976296296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45966.93976296296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45966.93976296296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45966.93976296296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45966.93976296296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45966.93976296296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45966.93976296296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45966.93976296296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45966.93976296296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45966.93976296296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45966.93976296296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45966.93976296296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45966.93976296296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45966.93976296296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45966.93976296296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45966.93976296296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45966.93976296296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45966.93976296296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45966.93976296296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45966.93976296296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45966.93976296296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45966.93976296296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45966.93976296296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45966.93976296296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45966.93976296296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45966.93976296296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45966.93976296296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45966.93976296296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45966.93976296296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45966.93976296296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45966.93976296296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45966.93976296296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45966.93976296296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45966.93976296296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45966.93976296296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45966.93976296296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45966.93976296296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45966.93976296296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45966.93976296296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45966.93976296296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45966.93976296296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45966.93976296296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45966.93976296296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45966.93976296296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45966.93976296296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45966.93976296296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45966.93976296296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45966.93976296296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45966.93976296296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45966.93976296296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45966.93976296296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45966.93976296296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45966.93976296296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45966.93976296296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45966.93976296296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45966.93976296296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45966.93976296296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45966.93976296296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45966.93976296296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45966.93976296296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45966.93976296296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45966.93976296296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45966.93976296296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45966.93976296296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45966.93976296296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45966.93976296296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45966.93976296296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45966.93976296296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45966.93976296296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45966.93976296296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45966.93976296296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45966.93976296296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45966.93976296296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45966.93976296296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45966.93976296296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45966.93976296296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45966.93976296296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45966.93976296296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45966.93976296296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45966.93976296296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45966.93976296296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45966.93976296296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45966.93976296296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45966.93976296296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45966.93976296296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45966.93976296296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45966.93976296296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45966.93976296296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45966.93976296296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45966.93976296296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45966.93976296296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45966.93976296296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45966.93976296296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45966.93976296296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45966.93976296296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45966.93976296296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45966.93976296296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45966.93976296296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45966.93976296296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45966.93976296296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45966.93976296296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45966.93976296296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45966.93976296296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45966.93976296296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45966.93976296296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45966.93976296296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45966.93976296296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45966.93976296296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45966.93976296296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45966.93976296296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45966.93976296296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45966.93976296296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45966.93976296296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45966.93976296296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45966.93976296296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45966.93976296296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45966.93976296296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45966.93976296296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45966.93976296296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45966.93976296296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45966.93976296296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45966.93976296296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45966.93976296296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45966.93976296296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45966.93976296296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45966.93976296296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45966.93976296296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45966.93976296296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45966.93976296296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45966.93976296296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45966.93976296296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45966.93976296296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45966.93976296296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45966.93976296296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45966.93976296296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45966.93976296296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45966.93976296296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45966.93976296296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45966.93976296296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45966.93976296296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45966.93976296296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45966.93976296296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45966.93976296296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45966.93976296296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45966.93976296296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45966.93976296296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45966.93976296296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45966.93976296296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45966.93976296296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45966.93976296296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45966.93976296296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45966.93976296296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45966.93976296296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45966.93976296296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45966.93976296296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45966.93976296296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45966.93976296296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45966.93976296296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45966.93976296296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45966.93976296296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45966.93976296296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45966.93976296296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45966.93976296296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45966.93976296296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45966.93976296296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45966.93976296296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45966.93976296296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45966.93976296296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45966.93976296296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45966.93976296296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45966.93976296296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45966.93976296296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45966.93976296296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45966.93976296296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45966.93976296296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45966.93976296296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45966.93976296296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45966.93976296296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45966.93976296296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45966.93976296296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45966.93976296296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45966.93976296296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45966.93976296296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45966.93976296296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45966.93976296296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45966.93976296296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45966.93976296296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45966.93976296296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45966.93976296296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45966.93976296296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45966.93976296296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45966.93976296296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45966.93976296296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45966.93976296296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45966.93976296296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45966.93976296296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45966.93976296296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45966.93976296296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45966.93976296296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45966.93976296296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45966.93976296296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45966.93976296296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45966.93976296296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45966.93976296296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45966.93976296296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45966.93976296296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45966.93976296296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45966.93976296296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45966.93976296296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45966.93976296296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45966.93976296296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45966.93976296296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45966.93976296296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45966.93976296296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45966.93976296296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45966.93976296296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45966.93976296296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45966.93976296296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45966.93976296296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45966.93976296296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45966.93976296296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45966.93976296296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45966.93976296296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45966.93976296296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45966.93976296296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45966.93976296296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45966.93976296296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45966.93976296296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45966.93976296296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45966.93976296296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45966.93976296296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45966.93976296296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45966.93976296296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45966.93976296296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45966.93976296296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45966.93976296296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45966.93976296296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45966.93976296296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45966.93976296296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45966.93976296296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45966.93976296296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45966.93976296296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45966.93976296296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45966.93976296296</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263.45904537036404</v>
      </c>
      <c r="H2" s="98">
        <v>45703.474768518521</v>
      </c>
      <c r="I2" s="98" t="str">
        <f>IFERROR(VLOOKUP(D2,DB!A:F,6,0),"")</f>
        <v>SCECO</v>
      </c>
      <c r="J2" s="98" t="str">
        <f>IFERROR(VLOOKUP(D2,DB!A:G,7,0),"")</f>
        <v>Dead</v>
      </c>
      <c r="K2" s="100" t="s">
        <v>39112</v>
      </c>
      <c r="L2" s="93" t="str">
        <f>IFERROR(VLOOKUP(D2,DB!A:I,9,0),"")</f>
        <v>Latis</v>
      </c>
    </row>
    <row r="3" spans="1:16" ht="15" customHeight="1">
      <c r="A3" s="118" t="s">
        <v>39113</v>
      </c>
      <c r="B3" s="118" t="str">
        <f>IFERROR(VLOOKUP(D3,DB!A:K,11,0),"")</f>
        <v>R4</v>
      </c>
      <c r="C3" s="119">
        <v>1</v>
      </c>
      <c r="D3" s="93" t="s">
        <v>36846</v>
      </c>
      <c r="E3" s="97" t="s">
        <v>39021</v>
      </c>
      <c r="F3" s="122">
        <v>45966.783495370371</v>
      </c>
      <c r="G3" s="123">
        <f ca="1">IFERROR(NOW()-F3,"")</f>
        <v>0.15626759258884704</v>
      </c>
      <c r="H3" s="122">
        <v>45966.777777777781</v>
      </c>
      <c r="I3" s="118" t="str">
        <f>IFERROR(VLOOKUP(D3,DB!A:F,6,0),"")</f>
        <v>Generator-SG</v>
      </c>
      <c r="J3" s="118" t="str">
        <f>IFERROR(VLOOKUP(D3,DB!A:G,7,0),"")</f>
        <v>Dead</v>
      </c>
      <c r="K3" s="124" t="s">
        <v>39114</v>
      </c>
      <c r="L3" s="120" t="str">
        <f>IFERROR(VLOOKUP(D3,DB!A:I,9,0),"")</f>
        <v>Latis</v>
      </c>
    </row>
    <row r="4" spans="1:16" ht="15" customHeight="1">
      <c r="A4" s="118" t="s">
        <v>39115</v>
      </c>
      <c r="B4" s="118" t="str">
        <f>IFERROR(VLOOKUP(D4,DB!A:K,11,0),"")</f>
        <v>R4</v>
      </c>
      <c r="C4" s="119">
        <v>1</v>
      </c>
      <c r="D4" s="93" t="s">
        <v>36478</v>
      </c>
      <c r="E4" s="97" t="s">
        <v>39021</v>
      </c>
      <c r="F4" s="122">
        <v>45966.923611111109</v>
      </c>
      <c r="G4" s="123">
        <f ca="1">IFERROR(NOW()-F4,"")</f>
        <v>1.6151851850736421E-2</v>
      </c>
      <c r="H4" s="122">
        <v>45966.917939814812</v>
      </c>
      <c r="I4" s="118" t="str">
        <f>IFERROR(VLOOKUP(D4,DB!A:F,6,0),"")</f>
        <v>Generator-SG</v>
      </c>
      <c r="J4" s="118" t="str">
        <f>IFERROR(VLOOKUP(D4,DB!A:G,7,0),"")</f>
        <v>Dead</v>
      </c>
      <c r="K4" s="124" t="s">
        <v>39114</v>
      </c>
      <c r="L4" s="120" t="str">
        <f>IFERROR(VLOOKUP(D4,DB!A:I,9,0),"")</f>
        <v>Latis</v>
      </c>
    </row>
    <row r="5" spans="1:16" ht="15" customHeight="1">
      <c r="A5" s="118"/>
      <c r="B5" s="118" t="str">
        <f>IFERROR(VLOOKUP(D5,DB!A:K,11,0),"")</f>
        <v/>
      </c>
      <c r="C5" s="119"/>
      <c r="D5" s="93"/>
      <c r="E5" s="97"/>
      <c r="F5" s="122"/>
      <c r="G5" s="123">
        <f ca="1">IFERROR(NOW()-F5,"")</f>
        <v>45966.93976296296</v>
      </c>
      <c r="H5" s="122"/>
      <c r="I5" s="118" t="str">
        <f>IFERROR(VLOOKUP(D5,DB!A:F,6,0),"")</f>
        <v/>
      </c>
      <c r="J5" s="118" t="str">
        <f>IFERROR(VLOOKUP(D5,DB!A:G,7,0),"")</f>
        <v/>
      </c>
      <c r="K5" s="124"/>
      <c r="L5" s="120" t="str">
        <f>IFERROR(VLOOKUP(D5,DB!A:I,9,0),"")</f>
        <v/>
      </c>
    </row>
    <row r="6" spans="1:16" ht="15" customHeight="1">
      <c r="A6" s="118"/>
      <c r="B6" s="118" t="str">
        <f>IFERROR(VLOOKUP(D6,DB!A:K,11,0),"")</f>
        <v/>
      </c>
      <c r="C6" s="93"/>
      <c r="D6" s="93"/>
      <c r="E6" s="97"/>
      <c r="F6" s="122"/>
      <c r="G6" s="123">
        <f ca="1">IFERROR(NOW()-F6,"")</f>
        <v>45966.93976296296</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45966.93976296296</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45966.93976296296</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45966.93976296296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45966.93976296296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45966.93976296296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45966.93976296296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45966.93976296296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45966.93976296296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45966.93976296296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45966.93976296296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45966.93976296296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45966.93976296296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45966.93976296296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45966.93976296296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45966.93976296296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45966.93976296296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97"/>
      <c r="F23" s="122"/>
      <c r="G23" s="123">
        <f ca="1">IFERROR(NOW()-F23,"")</f>
        <v>45966.93976296296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45966.93976296296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45966.93976296296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45966.93976296296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45966.93976296296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45966.93976296296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45966.93976296296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45966.93976296296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45966.93976296296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45966.93976296296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45966.93976296296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45966.93976296296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45966.93976296296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45966.93976296296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45966.93976296296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45966.93976296296</v>
      </c>
      <c r="H38" s="122"/>
      <c r="I38" s="118" t="str">
        <f>IFERROR(VLOOKUP(D38,DB!A:F,6,0),"")</f>
        <v/>
      </c>
      <c r="J38" s="118" t="str">
        <f>IFERROR(VLOOKUP(D38,DB!A:G,7,0),"")</f>
        <v/>
      </c>
      <c r="K38" s="124"/>
      <c r="L38" s="120" t="str">
        <f>IFERROR(VLOOKUP(D38,DB!A:I,9,0),"")</f>
        <v/>
      </c>
    </row>
    <row r="39" spans="1:12" ht="15" customHeight="1">
      <c r="A39" s="125"/>
      <c r="B39" s="125" t="str">
        <f>IFERROR(VLOOKUP(D39,DB!A:K,11,0),"")</f>
        <v/>
      </c>
      <c r="C39" s="126"/>
      <c r="D39" s="127"/>
      <c r="E39" s="128"/>
      <c r="F39" s="129"/>
      <c r="G39" s="130">
        <f ca="1">IFERROR(NOW()-F39,"")</f>
        <v>45966.93976296296</v>
      </c>
      <c r="H39" s="129"/>
      <c r="I39" s="125" t="str">
        <f>IFERROR(VLOOKUP(D39,DB!A:F,6,0),"")</f>
        <v/>
      </c>
      <c r="J39" s="125" t="str">
        <f>IFERROR(VLOOKUP(D39,DB!A:G,7,0),"")</f>
        <v/>
      </c>
      <c r="K39" s="131"/>
      <c r="L39" s="127" t="str">
        <f>IFERROR(VLOOKUP(D39,DB!A:I,9,0),"")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75.10770277777192</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39102</v>
      </c>
      <c r="F3" s="38">
        <v>45926.188877314817</v>
      </c>
      <c r="G3" s="143">
        <f t="shared" ref="G3" ca="1" si="0">IFERROR(NOW()-F3,"")</f>
        <v>40.750885648143594</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39102</v>
      </c>
      <c r="F4" s="152">
        <v>45948.661111111112</v>
      </c>
      <c r="G4" s="153">
        <f ca="1">IFERROR(NOW()-F4,"")</f>
        <v>18.278651851847826</v>
      </c>
      <c r="H4" s="152">
        <v>45948.661111111112</v>
      </c>
      <c r="I4" s="151" t="str">
        <f>IFERROR(VLOOKUP(D4,DB!A:F,6,0),"")</f>
        <v>SCECO</v>
      </c>
      <c r="J4" s="151" t="str">
        <f>IFERROR(VLOOKUP(D4,DB!A:G,7,0),"")</f>
        <v>Dead</v>
      </c>
      <c r="K4" s="151" t="s">
        <v>39121</v>
      </c>
      <c r="L4" s="151" t="str">
        <f>IFERROR(VLOOKUP(D4,DB!A:I,9,0),"")</f>
        <v>Latis</v>
      </c>
    </row>
    <row r="5" spans="1:13" ht="15">
      <c r="A5" s="151" t="s">
        <v>39122</v>
      </c>
      <c r="B5" s="151" t="str">
        <f>IFERROR(VLOOKUP(D5,DB!A:K,11,0),"")</f>
        <v>R5</v>
      </c>
      <c r="C5" s="151">
        <v>1</v>
      </c>
      <c r="D5" s="151" t="s">
        <v>28142</v>
      </c>
      <c r="E5" s="151" t="s">
        <v>39021</v>
      </c>
      <c r="F5" s="152">
        <v>45966.921342592592</v>
      </c>
      <c r="G5" s="153">
        <f ca="1">IFERROR(NOW()-F5,"")</f>
        <v>1.8420370368403383E-2</v>
      </c>
      <c r="H5" s="152">
        <v>45966.903622685182</v>
      </c>
      <c r="I5" s="151" t="str">
        <f>IFERROR(VLOOKUP(D5,DB!A:F,6,0),"")</f>
        <v>SCECO</v>
      </c>
      <c r="J5" s="151" t="str">
        <f>IFERROR(VLOOKUP(D5,DB!A:G,7,0),"")</f>
        <v>No BB Shifted</v>
      </c>
      <c r="K5" s="151" t="s">
        <v>39123</v>
      </c>
      <c r="L5" s="151" t="str">
        <f>IFERROR(VLOOKUP(D5,DB!A:I,9,0),"")</f>
        <v>Latis</v>
      </c>
    </row>
    <row r="6" spans="1:13" ht="15">
      <c r="A6" s="151"/>
      <c r="B6" s="151" t="str">
        <f>IFERROR(VLOOKUP(D6,DB!A:K,11,0),"")</f>
        <v/>
      </c>
      <c r="C6" s="151"/>
      <c r="D6" s="151"/>
      <c r="E6" s="151"/>
      <c r="F6" s="152"/>
      <c r="G6" s="153">
        <f ca="1">IFERROR(NOW()-F6,"")</f>
        <v>45966.93976296296</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45966.93976296296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45966.93976296296</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45966.93976296296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45966.93976296296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45966.93976296296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45966.93976296296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45966.93976296296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45966.93976296296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45966.93976296296</v>
      </c>
      <c r="H15" s="152"/>
      <c r="I15" s="151" t="str">
        <f>IFERROR(VLOOKUP(D15,DB!A:F,6,0),"")</f>
        <v/>
      </c>
      <c r="J15" s="151" t="str">
        <f>IFERROR(VLOOKUP(D15,DB!A:G,7,0),"")</f>
        <v/>
      </c>
      <c r="K15" s="151"/>
      <c r="L15" s="151" t="str">
        <f>IFERROR(VLOOKUP(D15,DB!A:I,9,0),"")</f>
        <v/>
      </c>
    </row>
    <row r="16" spans="1:13" ht="15.75">
      <c r="A16" s="151"/>
      <c r="B16" s="151" t="str">
        <f>IFERROR(VLOOKUP(D16,DB!A:K,11,0),"")</f>
        <v/>
      </c>
      <c r="C16" s="151"/>
      <c r="D16" s="175"/>
      <c r="E16" s="151"/>
      <c r="F16" s="152"/>
      <c r="G16" s="153">
        <f ca="1">IFERROR(NOW()-F16,"")</f>
        <v>45966.93976296296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45966.93976296296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45966.93976296296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45966.93976296296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45966.93976296296</v>
      </c>
      <c r="H20" s="152"/>
      <c r="I20" s="151" t="str">
        <f>IFERROR(VLOOKUP(D20,DB!A:F,6,0),"")</f>
        <v/>
      </c>
      <c r="J20" s="151" t="str">
        <f>IFERROR(VLOOKUP(D20,DB!A:G,7,0),"")</f>
        <v/>
      </c>
      <c r="K20" s="151"/>
      <c r="L20" s="151" t="str">
        <f>IFERROR(VLOOKUP(D20,DB!A:I,9,0),"")</f>
        <v/>
      </c>
    </row>
    <row r="21" spans="1:12" ht="15.75">
      <c r="A21" s="151"/>
      <c r="B21" s="151" t="str">
        <f>IFERROR(VLOOKUP(D21,DB!A:K,11,0),"")</f>
        <v/>
      </c>
      <c r="C21" s="151"/>
      <c r="D21" s="175"/>
      <c r="E21" s="151"/>
      <c r="F21" s="152"/>
      <c r="G21" s="153">
        <f ca="1">IFERROR(NOW()-F21,"")</f>
        <v>45966.93976296296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45966.93976296296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45966.93976296296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45966.93976296296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45966.93976296296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45966.93976296296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45966.93976296296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45966.93976296296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45966.93976296296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45966.93976296296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45966.93976296296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45966.93976296296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45966.93976296296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45966.93976296296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45966.93976296296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45966.93976296296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45966.93976296296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45966.93976296296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45966.93976296296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45966.93976296296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45966.93976296296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45966.93976296296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45966.93976296296</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45966.93976296296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45966.93976296296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45966.93976296296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45966.93976296296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45966.93976296296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45966.93976296296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45966.93976296296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45966.93976296296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45966.93976296296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45966.93976296296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45966.93976296296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45966.93976296296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45966.93976296296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45966.93976296296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45966.93976296296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45966.93976296296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45966.93976296296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45966.93976296296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45966.93976296296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45966.93976296296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45966.93976296296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45966.93976296296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45966.93976296296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45966.93976296296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45966.93976296296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45966.93976296296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45966.93976296296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45966.93976296296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45966.93976296296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45966.93976296296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45966.93976296296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45966.93976296296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45966.93976296296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45966.93976296296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45966.93976296296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45966.93976296296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45966.93976296296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45966.93976296296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45966.93976296296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45966.93976296296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45966.93976296296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45966.93976296296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45966.93976296296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45966.93976296296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45966.93976296296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45966.93976296296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45966.93976296296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45966.93976296296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45966.93976296296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45966.93976296296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45966.93976296296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45966.93976296296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45966.93976296296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45966.93976296296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45966.93976296296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45966.93976296296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45966.93976296296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45966.93976296296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45966.93976296296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45966.93976296296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45966.93976296296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45966.93976296296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45966.93976296296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45966.93976296296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45966.93976296296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45966.93976296296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45966.93976296296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45966.93976296296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45966.93976296296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45966.93976296296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45966.93976296296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45966.93976296296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45966.93976296296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45966.93976296296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45966.93976296296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45966.93976296296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45966.93976296296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45966.93976296296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45966.93976296296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45966.93976296296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45966.93976296296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45966.93976296296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45966.93976296296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45966.93976296296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45966.93976296296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45966.93976296296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45966.93976296296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45966.93976296296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45966.93976296296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45966.93976296296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45966.93976296296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45966.93976296296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45966.93976296296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45966.93976296296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45966.93976296296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45966.93976296296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45966.93976296296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45966.93976296296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45966.93976296296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45966.93976296296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45966.93976296296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45966.93976296296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45966.93976296296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45966.93976296296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45966.93976296296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45966.93976296296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45966.93976296296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45966.93976296296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45966.93976296296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45966.93976296296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45966.93976296296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45966.93976296296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45966.93976296296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45966.93976296296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45966.93976296296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45966.93976296296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45966.93976296296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45966.93976296296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45966.93976296296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45966.93976296296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45966.93976296296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45966.93976296296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45966.93976296296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45966.93976296296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45966.93976296296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45966.93976296296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45966.93976296296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45966.93976296296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45966.93976296296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45966.93976296296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45966.93976296296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45966.93976296296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45966.93976296296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45966.93976296296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45966.93976296296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45966.93976296296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45966.93976296296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45966.93976296296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45966.93976296296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45966.93976296296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45966.93976296296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45966.93976296296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45966.93976296296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45966.93976296296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45966.93976296296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45966.93976296296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45966.93976296296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45966.93976296296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45966.93976296296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45966.93976296296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45966.93976296296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45966.93976296296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45966.93976296296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45966.93976296296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45966.93976296296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45966.93976296296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45966.93976296296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45966.93976296296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45966.93976296296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45966.93976296296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45966.93976296296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45966.93976296296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45966.93976296296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45966.93976296296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45966.93976296296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45966.93976296296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45966.93976296296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45966.93976296296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45966.93976296296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45966.93976296296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45966.93976296296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45966.93976296296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45966.93976296296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45966.93976296296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45966.93976296296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45966.93976296296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45966.93976296296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45966.93976296296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45966.93976296296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45966.93976296296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45966.93976296296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45966.93976296296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45966.93976296296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45966.93976296296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45966.93976296296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45966.93976296296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45966.93976296296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45966.93976296296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45966.93976296296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45966.93976296296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45966.93976296296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45966.93976296296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45966.93976296296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45966.93976296296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45966.93976296296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45966.93976296296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45966.93976296296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45966.93976296296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45966.93976296296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45966.93976296296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45966.93976296296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45966.93976296296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45966.93976296296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45966.93976296296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45966.93976296296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45966.93976296296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45966.93976296296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45966.93976296296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45966.93976296296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45966.93976296296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45966.93976296296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45966.93976296296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45966.93976296296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45966.93976296296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45966.93976296296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45966.93976296296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45966.93976296296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45966.93976296296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45966.93976296296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45966.93976296296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45966.93976296296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45966.93976296296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45966.93976296296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45966.93976296296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45966.93976296296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45966.93976296296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45966.93976296296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45966.93976296296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45966.93976296296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45966.93976296296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45966.93976296296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45966.93976296296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45966.93976296296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45966.93976296296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45966.93976296296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45966.93976296296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45966.93976296296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45966.93976296296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45966.93976296296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45966.93976296296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45966.93976296296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45966.93976296296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45966.93976296296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45966.93976296296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45966.93976296296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45966.93976296296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45966.93976296296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45966.93976296296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45966.93976296296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45966.93976296296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45966.93976296296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45966.93976296296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45966.93976296296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45966.93976296296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45966.93976296296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45966.93976296296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45966.93976296296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45966.93976296296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45966.93976296296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45966.93976296296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45966.93976296296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45966.93976296296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45966.93976296296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45966.93976296296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45966.93976296296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45966.93976296296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45966.93976296296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45966.93976296296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45966.93976296296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45966.93976296296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45966.93976296296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45966.93976296296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45966.93976296296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45966.93976296296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45966.93976296296</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tabSelected="1"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45966.93976296296</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45966.93976296296</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45966.93976296296</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45966.93976296296</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45966.93976296296</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45966.93976296296</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45966.93976296296</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45966.93976296296</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45966.93976296296</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45966.93976296296</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45966.93976296296</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45966.93976296296</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45966.93976296296</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45966.93976296296</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45966.93976296296</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45966.93976296296</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45966.93976296296</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45966.93976296296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45966.93976296296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45966.93976296296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45966.93976296296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45966.93976296296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45966.93976296296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45966.93976296296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45966.93976296296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45966.93976296296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45966.93976296296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45966.93976296296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45966.93976296296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45966.93976296296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45966.93976296296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45966.93976296296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45966.93976296296</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45966.93976296296</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45966.93976296296</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45966.93976296296</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45966.93976296296</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2025-11-05T19:35:13Z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