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83" documentId="120_S{2AC9BD13-BADA-5192-A53E-5A8FF88502F6}" xr6:coauthVersionLast="47" xr6:coauthVersionMax="47" xr10:uidLastSave="{E03BEDFD-1CF7-4F51-9CE3-FE789FE1268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G7" i="5"/>
  <c r="G8" i="5"/>
  <c r="G9" i="5"/>
  <c r="G10" i="5"/>
  <c r="G11" i="5"/>
  <c r="G12" i="5"/>
  <c r="G13" i="5"/>
  <c r="G14" i="5"/>
  <c r="G15" i="5"/>
  <c r="G16" i="5"/>
  <c r="G17" i="5"/>
  <c r="G18" i="5"/>
  <c r="B5" i="2"/>
  <c r="G5" i="2"/>
  <c r="I5" i="2"/>
  <c r="J5" i="2"/>
  <c r="L5"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J94" i="2"/>
  <c r="J95" i="2"/>
  <c r="J96" i="2"/>
  <c r="J97" i="2"/>
  <c r="J98" i="2"/>
  <c r="J99" i="2"/>
  <c r="J100" i="2"/>
  <c r="J101" i="2"/>
  <c r="J102" i="2"/>
  <c r="J103" i="2"/>
  <c r="J104" i="2"/>
  <c r="J105" i="2"/>
  <c r="J106" i="2"/>
  <c r="J107" i="2"/>
  <c r="J108" i="2"/>
  <c r="J109" i="2"/>
  <c r="J110" i="2"/>
  <c r="J111" i="2"/>
  <c r="J112" i="2"/>
  <c r="I94" i="2"/>
  <c r="I95" i="2"/>
  <c r="I96" i="2"/>
  <c r="I97" i="2"/>
  <c r="I98" i="2"/>
  <c r="I99" i="2"/>
  <c r="I100" i="2"/>
  <c r="I101" i="2"/>
  <c r="I102" i="2"/>
  <c r="I103" i="2"/>
  <c r="I104" i="2"/>
  <c r="I105" i="2"/>
  <c r="I106" i="2"/>
  <c r="I107" i="2"/>
  <c r="I108" i="2"/>
  <c r="I109" i="2"/>
  <c r="I110" i="2"/>
  <c r="I111" i="2"/>
  <c r="I112" i="2"/>
  <c r="G94" i="2"/>
  <c r="G95" i="2"/>
  <c r="G96" i="2"/>
  <c r="G97" i="2"/>
  <c r="G98" i="2"/>
  <c r="G99" i="2"/>
  <c r="G100" i="2"/>
  <c r="G101" i="2"/>
  <c r="G102" i="2"/>
  <c r="G103" i="2"/>
  <c r="G104" i="2"/>
  <c r="G105" i="2"/>
  <c r="G106" i="2"/>
  <c r="G107" i="2"/>
  <c r="G108" i="2"/>
  <c r="G109" i="2"/>
  <c r="G110" i="2"/>
  <c r="G111" i="2"/>
  <c r="G112" i="2"/>
  <c r="B94" i="2"/>
  <c r="B95" i="2"/>
  <c r="B96" i="2"/>
  <c r="B97" i="2"/>
  <c r="B98" i="2"/>
  <c r="B99" i="2"/>
  <c r="B100" i="2"/>
  <c r="B101" i="2"/>
  <c r="B102" i="2"/>
  <c r="B103" i="2"/>
  <c r="B104" i="2"/>
  <c r="B105" i="2"/>
  <c r="B106" i="2"/>
  <c r="B107" i="2"/>
  <c r="B108" i="2"/>
  <c r="B109" i="2"/>
  <c r="B110" i="2"/>
  <c r="B111" i="2"/>
  <c r="B11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<sst xmlns="http://schemas.openxmlformats.org/spreadsheetml/2006/main" count="181551" uniqueCount="39153">
  <si>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</si>
  <si>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</si>
  <si>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</si>
  <si>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</si>
  <si>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</si>
  <si>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</si>
  <si>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</si>
  <si>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</si>
  <si>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</si>
  <si>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</si>
  <si>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</si>
  <si>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</si>
  <si>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</si>
  <si>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</si>
  <si>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</si>
  <si>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</si>
  <si>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</si>
  <si>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</si>
  <si>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</si>
  <si>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</si>
  <si>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</si>
  <si>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</si>
  <si>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</si>
  <si>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</si>
  <si>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</si>
  <si>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</si>
  <si>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</si>
  <si>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</si>
  <si>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</si>
  <si>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</si>
  <si>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</si>
  <si>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</si>
  <si>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</si>
  <si>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</si>
  <si>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</si>
  <si>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</si>
  <si>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</si>
  <si>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</si>
  <si>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</si>
  <si>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</si>
  <si>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</si>
  <si>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</si>
  <si>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</si>
  <si>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</si>
  <si>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</si>
  <si>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</si>
  <si>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</si>
  <si>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</si>
  <si>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</si>
  <si>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</si>
  <si>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</si>
  <si>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</si>
  <si>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</si>
  <si>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</si>
  <si>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</si>
  <si>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</si>
  <si>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</si>
  <si>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</si>
  <si>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</si>
  <si>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</si>
  <si>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</si>
  <si>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</si>
  <si>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</si>
  <si>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</si>
  <si>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</si>
  <si>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</si>
  <si>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</si>
  <si>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</si>
  <si>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</si>
  <si>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</si>
  <si>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</si>
  <si>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</si>
  <si>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</si>
  <si>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</si>
  <si>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</si>
  <si>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</si>
  <si>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</si>
  <si>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</si>
  <si>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</si>
  <si>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</si>
  <si>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</si>
  <si>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</si>
  <si>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</si>
  <si>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</si>
  <si>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</si>
  <si>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</si>
  <si>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</si>
  <si>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</si>
  <si>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</si>
  <si>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</si>
  <si>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</si>
  <si>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</si>
  <si>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</si>
  <si>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</si>
  <si>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</si>
  <si>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</si>
  <si>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</si>
  <si>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</si>
  <si>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</si>
  <si>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</si>
  <si>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</si>
  <si>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</si>
  <si>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</si>
  <si>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</si>
  <si>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</si>
  <si>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</si>
  <si>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</si>
  <si>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</si>
  <si>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</si>
  <si>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</si>
  <si>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</si>
  <si>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</si>
  <si>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</si>
  <si>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</si>
  <si>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</si>
  <si>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</si>
  <si>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</si>
  <si>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</si>
  <si>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</si>
  <si>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</si>
  <si>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</si>
  <si>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</si>
  <si>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</si>
  <si>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</si>
  <si>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</si>
  <si>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</si>
  <si>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</si>
  <si>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</si>
  <si>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</si>
  <si>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</si>
  <si>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</si>
  <si>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</si>
  <si>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</si>
  <si>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</si>
  <si>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</si>
  <si>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</si>
  <si>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</si>
  <si>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</si>
  <si>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</si>
  <si>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</si>
  <si>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</si>
  <si>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</si>
  <si>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</si>
  <si>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</si>
  <si>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</si>
  <si>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</si>
  <si>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</si>
  <si>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</si>
  <si>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</si>
  <si>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</si>
  <si>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</si>
  <si>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</si>
  <si>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</si>
  <si>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</si>
  <si>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</si>
  <si>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</si>
  <si>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</si>
  <si>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</si>
  <si>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</si>
  <si>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</si>
  <si>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</si>
  <si>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</si>
  <si>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</si>
  <si>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</si>
  <si>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</si>
  <si>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</si>
  <si>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</si>
  <si>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</si>
  <si>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</si>
  <si>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</si>
  <si>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</si>
  <si>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</si>
  <si>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</si>
  <si>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</si>
  <si>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</si>
  <si>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</si>
  <si>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</si>
  <si>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</si>
  <si>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</si>
  <si>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</si>
  <si>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</si>
  <si>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</si>
  <si>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</si>
  <si>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</si>
  <si>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</si>
  <si>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</si>
  <si>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</si>
  <si>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</si>
  <si>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</si>
  <si>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</si>
  <si>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</si>
  <si>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</si>
  <si>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</si>
  <si>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</si>
  <si>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</si>
  <si>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</si>
  <si>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</si>
  <si>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</si>
  <si>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</si>
  <si>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</si>
  <si>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</si>
  <si>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</si>
  <si>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</si>
  <si>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</si>
  <si>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</si>
  <si>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</si>
  <si>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</si>
  <si>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</si>
  <si>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</si>
  <si>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</si>
  <si>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</si>
  <si>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</si>
  <si>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</si>
  <si>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</si>
  <si>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</si>
  <si>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</si>
  <si>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</si>
  <si>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</si>
  <si>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</si>
  <si>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</si>
  <si>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</si>
  <si>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</si>
  <si>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</si>
  <si>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</si>
  <si>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</si>
  <si>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</si>
  <si>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</si>
  <si>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</si>
  <si>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</si>
  <si>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</si>
  <si>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</si>
  <si>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</si>
  <si>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</si>
  <si>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</si>
  <si>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</si>
  <si>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</si>
  <si>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</si>
  <si>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</si>
  <si>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</si>
  <si>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</si>
  <si>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</si>
  <si>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</si>
  <si>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</si>
  <si>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</si>
  <si>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</si>
  <si>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</si>
  <si>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</si>
  <si>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</si>
  <si>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</si>
  <si>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</si>
  <si>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</si>
  <si>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</si>
  <si>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</si>
  <si>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</si>
  <si>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</si>
  <si>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</si>
  <si>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</si>
  <si>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</si>
  <si>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</si>
  <si>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</si>
  <si>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</si>
  <si>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</si>
  <si>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</si>
  <si>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</si>
  <si>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</si>
  <si>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</si>
  <si>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</si>
  <si>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</si>
  <si>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</si>
  <si>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</si>
  <si>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</si>
  <si>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</si>
  <si>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</si>
  <si>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</si>
  <si>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</si>
  <si>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</si>
  <si>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</si>
  <si>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</si>
  <si>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</si>
  <si>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</si>
  <si>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</si>
  <si>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</si>
  <si>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</si>
  <si>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</si>
  <si>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</si>
  <si>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</si>
  <si>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</si>
  <si>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</si>
  <si>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</si>
  <si>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</si>
  <si>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</si>
  <si>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</si>
  <si>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</si>
  <si>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</si>
  <si>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</si>
  <si>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</si>
  <si>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</si>
  <si>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</si>
  <si>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</si>
  <si>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</si>
  <si>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</si>
  <si>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</si>
  <si>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</si>
  <si>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</si>
  <si>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</si>
  <si>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</si>
  <si>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</si>
  <si>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</si>
  <si>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</si>
  <si>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</si>
  <si>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</si>
  <si>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</si>
  <si>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</si>
  <si>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</si>
  <si>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</si>
  <si>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</si>
  <si>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</si>
  <si>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</si>
  <si>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</si>
  <si>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</si>
  <si>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</si>
  <si>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</si>
  <si>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</si>
  <si>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</si>
  <si>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</si>
  <si>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</si>
  <si>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</si>
  <si>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</si>
  <si>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</si>
  <si>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</si>
  <si>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</si>
  <si>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</si>
  <si>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</si>
  <si>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</si>
  <si>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</si>
  <si>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</si>
  <si>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</si>
  <si>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</si>
  <si>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</si>
  <si>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</si>
  <si>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</si>
  <si>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</si>
  <si>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</si>
  <si>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</si>
  <si>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</si>
  <si>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</si>
  <si>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</si>
  <si>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</si>
  <si>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</si>
  <si>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</si>
  <si>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</si>
  <si>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</si>
  <si>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</si>
  <si>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</si>
  <si>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</si>
  <si>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</si>
  <si>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</si>
  <si>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</si>
  <si>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</si>
  <si>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</si>
  <si>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</si>
  <si>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</si>
  <si>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</si>
  <si>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</si>
  <si>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</si>
  <si>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</si>
  <si>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</si>
  <si>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</si>
  <si>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</si>
  <si>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</si>
  <si>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</si>
  <si>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</si>
  <si>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</si>
  <si>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</si>
  <si>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</si>
  <si>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</si>
  <si>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</si>
  <si>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</si>
  <si>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</si>
  <si>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</si>
  <si>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</si>
  <si>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</si>
  <si>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</si>
  <si>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</si>
  <si>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</si>
  <si>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</si>
  <si>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</si>
  <si>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</si>
  <si>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</si>
  <si>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</si>
  <si>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</si>
  <si>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</si>
  <si>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</si>
  <si>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</si>
  <si>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</si>
  <si>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</si>
  <si>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</si>
  <si>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</si>
  <si>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</si>
  <si>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</si>
  <si>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</si>
  <si>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</si>
  <si>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</si>
  <si>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</si>
  <si>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</si>
  <si>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</si>
  <si>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</si>
  <si>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</si>
  <si>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</si>
  <si>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</si>
  <si>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</si>
  <si>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</si>
  <si>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</si>
  <si>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</si>
  <si>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</si>
  <si>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</si>
  <si>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</si>
  <si>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</si>
  <si>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</si>
  <si>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</si>
  <si>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</si>
  <si>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</si>
  <si>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</si>
  <si>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</si>
  <si>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</si>
  <si>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</si>
  <si>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</si>
  <si>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</si>
  <si>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</si>
  <si>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</si>
  <si>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</si>
  <si>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</si>
  <si>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</si>
  <si>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</si>
  <si>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</si>
  <si>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</si>
  <si>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</si>
  <si>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</si>
  <si>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</si>
  <si>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</si>
  <si>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</si>
  <si>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</si>
  <si>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</si>
  <si>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</si>
  <si>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</si>
  <si>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</si>
  <si>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</si>
  <si>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</si>
  <si>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</si>
  <si>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</si>
  <si>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</si>
  <si>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</si>
  <si>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</si>
  <si>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</si>
  <si>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</si>
  <si>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</si>
  <si>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</si>
  <si>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</si>
  <si>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</si>
  <si>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</si>
  <si>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</si>
  <si>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</si>
  <si>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</si>
  <si>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</si>
  <si>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</si>
  <si>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</si>
  <si>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</si>
  <si>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</si>
  <si>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</si>
  <si>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</si>
  <si>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</si>
  <si>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</si>
  <si>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</si>
  <si>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</si>
  <si>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</si>
  <si>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</si>
  <si>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</si>
  <si>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</si>
  <si>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</si>
  <si>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</si>
  <si>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</si>
  <si>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</si>
  <si>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</si>
  <si>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</si>
  <si>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</si>
  <si>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</si>
  <si>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</si>
  <si>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</si>
  <si>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</si>
  <si>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</si>
  <si>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</si>
  <si>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</si>
  <si>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</si>
  <si>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</si>
  <si>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</si>
  <si>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</si>
  <si>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</si>
  <si>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</si>
  <si>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</si>
  <si>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</si>
  <si>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</si>
  <si>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</si>
  <si>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</si>
  <si>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</si>
  <si>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</si>
  <si>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</si>
  <si>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</si>
  <si>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</si>
  <si>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</si>
  <si>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</si>
  <si>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</si>
  <si>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</si>
  <si>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</si>
  <si>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</si>
  <si>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</si>
  <si>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</si>
  <si>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</si>
  <si>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</si>
  <si>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</si>
  <si>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</si>
  <si>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</si>
  <si>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</si>
  <si>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</si>
  <si>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</si>
  <si>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</si>
  <si>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</si>
  <si>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</si>
  <si>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</si>
  <si>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</si>
  <si>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</si>
  <si>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</si>
  <si>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</si>
  <si>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</si>
  <si>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</si>
  <si>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</si>
  <si>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</si>
  <si>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</si>
  <si>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</si>
  <si>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</si>
  <si>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</si>
  <si>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</si>
  <si>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</si>
  <si>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</si>
  <si>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</si>
  <si>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</si>
  <si>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</si>
  <si>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</si>
  <si>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</si>
  <si>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</si>
  <si>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</si>
  <si>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</si>
  <si>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</si>
  <si>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</si>
  <si>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</si>
  <si>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</si>
  <si>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</si>
  <si>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</si>
  <si>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</si>
  <si>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</si>
  <si>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</si>
  <si>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</si>
  <si>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</si>
  <si>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</si>
  <si>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</si>
  <si>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</si>
  <si>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</si>
  <si>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</si>
  <si>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</si>
  <si>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</si>
  <si>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</si>
  <si>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</si>
  <si>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</si>
  <si>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</si>
  <si>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</si>
  <si>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</si>
  <si>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</si>
  <si>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</si>
  <si>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</si>
  <si>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</si>
  <si>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</si>
  <si>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</si>
  <si>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</si>
  <si>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</si>
  <si>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</si>
  <si>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</si>
  <si>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</si>
  <si>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</si>
  <si>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</si>
  <si>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</si>
  <si>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</si>
  <si>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</si>
  <si>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</si>
  <si>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</si>
  <si>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</si>
  <si>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</si>
  <si>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</si>
  <si>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</si>
  <si>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</si>
  <si>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</si>
  <si>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</si>
  <si>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</si>
  <si>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</si>
  <si>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</si>
  <si>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</si>
  <si>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</si>
  <si>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</si>
  <si>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</si>
  <si>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</si>
  <si>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</si>
  <si>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</si>
  <si>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</si>
  <si>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</si>
  <si>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</si>
  <si>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</si>
  <si>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</si>
  <si>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</si>
  <si>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</si>
  <si>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</si>
  <si>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</si>
  <si>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</si>
  <si>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</si>
  <si>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</si>
  <si>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</si>
  <si>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</si>
  <si>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</si>
  <si>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</si>
  <si>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</si>
  <si>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</si>
  <si>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</si>
  <si>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</si>
  <si>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</si>
  <si>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</si>
  <si>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</si>
  <si>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</si>
  <si>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</si>
  <si>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</si>
  <si>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</si>
  <si>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</si>
  <si>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</si>
  <si>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</si>
  <si>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</si>
  <si>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</si>
  <si>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</si>
  <si>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</si>
  <si>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</si>
  <si>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</si>
  <si>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</si>
  <si>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</si>
  <si>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</si>
  <si>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</si>
  <si>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</si>
  <si>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</si>
  <si>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</si>
  <si>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</si>
  <si>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</si>
  <si>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</si>
  <si>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</si>
  <si>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</si>
  <si>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</si>
  <si>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</si>
  <si>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</si>
  <si>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</si>
  <si>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</si>
  <si>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</si>
  <si>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</si>
  <si>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</si>
  <si>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</si>
  <si>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</si>
  <si>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</si>
  <si>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</si>
  <si>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</si>
  <si>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</si>
  <si>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</si>
  <si>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</si>
  <si>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</si>
  <si>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</si>
  <si>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</si>
  <si>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</si>
  <si>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</si>
  <si>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</si>
  <si>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</si>
  <si>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</si>
  <si>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</si>
  <si>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</si>
  <si>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</si>
  <si>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</si>
  <si>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</si>
  <si>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</si>
  <si>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</si>
  <si>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</si>
  <si>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</si>
  <si>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</si>
  <si>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</si>
  <si>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</si>
  <si>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</si>
  <si>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</si>
  <si>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</si>
  <si>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</si>
  <si>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</si>
  <si>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</si>
  <si>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</si>
  <si>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</si>
  <si>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</si>
  <si>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</si>
  <si>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</si>
  <si>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</si>
  <si>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</si>
  <si>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</si>
  <si>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</si>
  <si>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</si>
  <si>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</si>
  <si>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</si>
  <si>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</si>
  <si>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</si>
  <si>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</si>
  <si>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</si>
  <si>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</si>
  <si>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</si>
  <si>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</si>
  <si>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</si>
  <si>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</si>
  <si>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</si>
  <si>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</si>
  <si>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</si>
  <si>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</si>
  <si>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</si>
  <si>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</si>
  <si>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</si>
  <si>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</si>
  <si>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</si>
  <si>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</si>
  <si>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</si>
  <si>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</si>
  <si>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</si>
  <si>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</si>
  <si>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</si>
  <si>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</si>
  <si>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</si>
  <si>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</si>
  <si>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</si>
  <si>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</si>
  <si>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</si>
  <si>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</si>
  <si>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</si>
  <si>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</si>
  <si>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</si>
  <si>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</si>
  <si>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</si>
  <si>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</si>
  <si>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</si>
  <si>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</si>
  <si>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</si>
  <si>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</si>
  <si>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</si>
  <si>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</si>
  <si>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</si>
  <si>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</si>
  <si>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</si>
  <si>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</si>
  <si>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</si>
  <si>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</si>
  <si>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</si>
  <si>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</si>
  <si>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</si>
  <si>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</si>
  <si>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</si>
  <si>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</si>
  <si>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</si>
  <si>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</si>
  <si>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</si>
  <si>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</si>
  <si>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</si>
  <si>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</si>
  <si>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</si>
  <si>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</si>
  <si>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</si>
  <si>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</si>
  <si>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</si>
  <si>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</si>
  <si>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</si>
  <si>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</si>
  <si>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</si>
  <si>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</si>
  <si>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</si>
  <si>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</si>
  <si>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</si>
  <si>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</si>
  <si>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</si>
  <si>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</si>
  <si>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</si>
  <si>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</si>
  <si>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</si>
  <si>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</si>
  <si>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</si>
  <si>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</si>
  <si>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</si>
  <si>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</si>
  <si>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</si>
  <si>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</si>
  <si>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</si>
  <si>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</si>
  <si>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</si>
  <si>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</si>
  <si>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</si>
  <si>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</si>
  <si>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</si>
  <si>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</si>
  <si>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</si>
  <si>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</si>
  <si>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</si>
  <si>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</si>
  <si>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</si>
  <si>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</si>
  <si>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</si>
  <si>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</si>
  <si>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</si>
  <si>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</si>
  <si>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</si>
  <si>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</si>
  <si>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</si>
  <si>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</si>
  <si>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</si>
  <si>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</si>
  <si>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</si>
  <si>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</si>
  <si>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</si>
  <si>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</si>
  <si>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</si>
  <si>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</si>
  <si>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</si>
  <si>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</si>
  <si>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</si>
  <si>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</si>
  <si>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</si>
  <si>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</si>
  <si>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</si>
  <si>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</si>
  <si>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</si>
  <si>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</si>
  <si>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</si>
  <si>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</si>
  <si>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</si>
  <si>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</si>
  <si>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</si>
  <si>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</si>
  <si>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</si>
  <si>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</si>
  <si>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</si>
  <si>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</si>
  <si>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</si>
  <si>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</si>
  <si>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</si>
  <si>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</si>
  <si>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</si>
  <si>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</si>
  <si>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</si>
  <si>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</si>
  <si>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</si>
  <si>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</si>
  <si>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</si>
  <si>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</si>
  <si>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</si>
  <si>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</si>
  <si>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</si>
  <si>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</si>
  <si>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</si>
  <si>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</si>
  <si>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</si>
  <si>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</si>
  <si>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</si>
  <si>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</si>
  <si>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</si>
  <si>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</si>
  <si>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</si>
  <si>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</si>
  <si>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</si>
  <si>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</si>
  <si>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</si>
  <si>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</si>
  <si>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</si>
  <si>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</si>
  <si>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</si>
  <si>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</si>
  <si>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</si>
  <si>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</si>
  <si>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</si>
  <si>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</si>
  <si>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</si>
  <si>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</si>
  <si>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</si>
  <si>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</si>
  <si>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</si>
  <si>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</si>
  <si>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</si>
  <si>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</si>
  <si>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</si>
  <si>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</si>
  <si>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</si>
  <si>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</si>
  <si>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</si>
  <si>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</si>
  <si>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</si>
  <si>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</si>
  <si>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</si>
  <si>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</si>
  <si>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</si>
  <si>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</si>
  <si>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</si>
  <si>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</si>
  <si>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</si>
  <si>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</si>
  <si>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</si>
  <si>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</si>
  <si>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</si>
  <si>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</si>
  <si>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</si>
  <si>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</si>
  <si>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</si>
  <si>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</si>
  <si>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</si>
  <si>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</si>
  <si>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</si>
  <si>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</si>
  <si>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</si>
  <si>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</si>
  <si>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</si>
  <si>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</si>
  <si>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</si>
  <si>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</si>
  <si>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</si>
  <si>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</si>
  <si>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</si>
  <si>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</si>
  <si>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</si>
  <si>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</si>
  <si>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</si>
  <si>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</si>
  <si>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</si>
  <si>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</si>
  <si>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</si>
  <si>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</si>
  <si>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</si>
  <si>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</si>
  <si>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</si>
  <si>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</si>
  <si>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</si>
  <si>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</si>
  <si>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</si>
  <si>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</si>
  <si>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</si>
  <si>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</si>
  <si>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</si>
  <si>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</si>
  <si>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</si>
  <si>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</si>
  <si>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</si>
  <si>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</si>
  <si>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</si>
  <si>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</si>
  <si>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</si>
  <si>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</si>
  <si>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</si>
  <si>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</si>
  <si>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</si>
  <si>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</si>
  <si>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</si>
  <si>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</si>
  <si>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</si>
  <si>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</si>
  <si>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</si>
  <si>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</si>
  <si>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</si>
  <si>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</si>
  <si>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</si>
  <si>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</si>
  <si>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</si>
  <si>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</si>
  <si>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</si>
  <si>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</si>
  <si>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</si>
  <si>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</si>
  <si>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</si>
  <si>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</si>
  <si>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</si>
  <si>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</si>
  <si>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</si>
  <si>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</si>
  <si>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</si>
  <si>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</si>
  <si>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</si>
  <si>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</si>
  <si>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</si>
  <si>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</si>
  <si>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</si>
  <si>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</si>
  <si>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</si>
  <si>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</si>
  <si>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</si>
  <si>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</si>
  <si>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</si>
  <si>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</si>
  <si>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</si>
  <si>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</si>
  <si>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</si>
  <si>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</si>
  <si>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</si>
  <si>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</si>
  <si>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</si>
  <si>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</si>
  <si>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</si>
  <si>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</si>
  <si>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</si>
  <si>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</si>
  <si>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</si>
  <si>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</si>
  <si>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</si>
  <si>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</si>
  <si>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</si>
  <si>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</si>
  <si>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</si>
  <si>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</si>
  <si>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</si>
  <si>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</si>
  <si>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</si>
  <si>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</si>
  <si>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</si>
  <si>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</si>
  <si>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</si>
  <si>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</si>
  <si>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</si>
  <si>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</si>
  <si>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</si>
  <si>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</si>
  <si>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</si>
  <si>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</si>
  <si>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</si>
  <si>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</si>
  <si>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</si>
  <si>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</si>
  <si>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</si>
  <si>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</si>
  <si>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</si>
  <si>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</si>
  <si>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</si>
  <si>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</si>
  <si>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</si>
  <si>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</si>
  <si>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</si>
  <si>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</si>
  <si>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</si>
  <si>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</si>
  <si>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</si>
  <si>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</si>
  <si>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</si>
  <si>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</si>
  <si>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</si>
  <si>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</si>
  <si>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</si>
  <si>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</si>
  <si>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</si>
  <si>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</si>
  <si>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</si>
  <si>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</si>
  <si>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</si>
  <si>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</si>
  <si>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</si>
  <si>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</si>
  <si>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</si>
  <si>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</si>
  <si>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</si>
  <si>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</si>
  <si>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</si>
  <si>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</si>
  <si>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</si>
  <si>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</si>
  <si>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</si>
  <si>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</si>
  <si>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</si>
  <si>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</si>
  <si>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</si>
  <si>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</si>
  <si>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</si>
  <si>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</si>
  <si>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</si>
  <si>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</si>
  <si>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</si>
  <si>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</si>
  <si>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</si>
  <si>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</si>
  <si>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</si>
  <si>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</si>
  <si>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</si>
  <si>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</si>
  <si>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</si>
  <si>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</si>
  <si>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</si>
  <si>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</si>
  <si>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</si>
  <si>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</si>
  <si>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</si>
  <si>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</si>
  <si>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</si>
  <si>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</si>
  <si>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</si>
  <si>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</si>
  <si>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</si>
  <si>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</si>
  <si>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</si>
  <si>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</si>
  <si>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</si>
  <si>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</si>
  <si>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</si>
  <si>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</si>
  <si>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</si>
  <si>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</si>
  <si>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</si>
  <si>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</si>
  <si>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</si>
  <si>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</si>
  <si>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</si>
  <si>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</si>
  <si>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</si>
  <si>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</si>
  <si>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</si>
  <si>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</si>
  <si>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</si>
  <si>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</si>
  <si>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</si>
  <si>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</si>
  <si>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</si>
  <si>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</si>
  <si>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</si>
  <si>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</si>
  <si>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</si>
  <si>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</si>
  <si>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</si>
  <si>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</si>
  <si>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</si>
  <si>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</si>
  <si>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</si>
  <si>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</si>
  <si>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</si>
  <si>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</si>
  <si>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</si>
  <si>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</si>
  <si>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</si>
  <si>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</si>
  <si>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</si>
  <si>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</si>
  <si>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</si>
  <si>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</si>
  <si>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</si>
  <si>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</si>
  <si>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</si>
  <si>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</si>
  <si>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</si>
  <si>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</si>
  <si>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</si>
  <si>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</si>
  <si>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</si>
  <si>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</si>
  <si>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</si>
  <si>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</si>
  <si>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</si>
  <si>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</si>
  <si>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</si>
  <si>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</si>
  <si>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</si>
  <si>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</si>
  <si>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</si>
  <si>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</si>
  <si>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</si>
  <si>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</si>
  <si>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</si>
  <si>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</si>
  <si>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</si>
  <si>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</si>
  <si>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</si>
  <si>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</si>
  <si>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</si>
  <si>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</si>
  <si>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</si>
  <si>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</si>
  <si>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</si>
  <si>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</si>
  <si>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</si>
  <si>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</si>
  <si>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</si>
  <si>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</si>
  <si>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</si>
  <si>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</si>
  <si>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</si>
  <si>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</si>
  <si>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</si>
  <si>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</si>
  <si>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</si>
  <si>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</si>
  <si>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</si>
  <si>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</si>
  <si>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</si>
  <si>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</si>
  <si>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</si>
  <si>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</si>
  <si>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</si>
  <si>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</si>
  <si>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</si>
  <si>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</si>
  <si>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</si>
  <si>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</si>
  <si>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</si>
  <si>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</si>
  <si>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</si>
  <si>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</si>
  <si>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</si>
  <si>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</si>
  <si>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</si>
  <si>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</si>
  <si>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</si>
  <si>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</si>
  <si>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</si>
  <si>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</si>
  <si>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</si>
  <si>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</si>
  <si>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</si>
  <si>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</si>
  <si>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</si>
  <si>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</si>
  <si>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</si>
  <si>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</si>
  <si>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</si>
  <si>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</si>
  <si>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</si>
  <si>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</si>
  <si>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</si>
  <si>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</si>
  <si>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</si>
  <si>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</si>
  <si>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</si>
  <si>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</si>
  <si>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</si>
  <si>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</si>
  <si>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</si>
  <si>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</si>
  <si>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</si>
  <si>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</si>
  <si>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</si>
  <si>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</si>
  <si>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</si>
  <si>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</si>
  <si>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</si>
  <si>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</si>
  <si>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</si>
  <si>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</si>
  <si>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</si>
  <si>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</si>
  <si>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</si>
  <si>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</si>
  <si>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</si>
  <si>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</si>
  <si>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</si>
  <si>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</si>
  <si>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</si>
  <si>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</si>
  <si>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</si>
  <si>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</si>
  <si>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</si>
  <si>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</si>
  <si>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</si>
  <si>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</si>
  <si>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</si>
  <si>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</si>
  <si>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</si>
  <si>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</si>
  <si>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</si>
  <si>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</si>
  <si>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</si>
  <si>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</si>
  <si>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</si>
  <si>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</si>
  <si>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</si>
  <si>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</si>
  <si>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</si>
  <si>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</si>
  <si>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</si>
  <si>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</si>
  <si>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</si>
  <si>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</si>
  <si>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</si>
  <si>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</si>
  <si>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</si>
  <si>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</si>
  <si>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</si>
  <si>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</si>
  <si>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</si>
  <si>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</si>
  <si>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</si>
  <si>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</si>
  <si>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</si>
  <si>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</si>
  <si>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</si>
  <si>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</si>
  <si>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</si>
  <si>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</si>
  <si>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</si>
  <si>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</si>
  <si>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</si>
  <si>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</si>
  <si>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</si>
  <si>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</si>
  <si>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</si>
  <si>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</si>
  <si>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</si>
  <si>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</si>
  <si>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</si>
  <si>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</si>
  <si>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</si>
  <si>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</si>
  <si>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</si>
  <si>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</si>
  <si>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</si>
  <si>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</si>
  <si>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</si>
  <si>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</si>
  <si>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</si>
  <si>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</si>
  <si>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</si>
  <si>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</si>
  <si>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</si>
  <si>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</si>
  <si>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</si>
  <si>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</si>
  <si>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</si>
  <si>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</si>
  <si>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</si>
  <si>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</si>
  <si>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</si>
  <si>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</si>
  <si>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</si>
  <si>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</si>
  <si>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</si>
  <si>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</si>
  <si>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</si>
  <si>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</si>
  <si>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</si>
  <si>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</si>
  <si>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</si>
  <si>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</si>
  <si>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</si>
  <si>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</si>
  <si>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</si>
  <si>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</si>
  <si>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</si>
  <si>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</si>
  <si>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</si>
  <si>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</si>
  <si>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</si>
  <si>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</si>
  <si>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</si>
  <si>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</si>
  <si>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</si>
  <si>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</si>
  <si>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</si>
  <si>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</si>
  <si>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</si>
  <si>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</si>
  <si>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</si>
  <si>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</si>
  <si>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</si>
  <si>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</si>
  <si>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</si>
  <si>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</si>
  <si>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</si>
  <si>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</si>
  <si>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</si>
  <si>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</si>
  <si>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</si>
  <si>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</si>
  <si>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</si>
  <si>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</si>
  <si>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</si>
  <si>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</si>
  <si>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</si>
  <si>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</si>
  <si>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</si>
  <si>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</si>
  <si>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</si>
  <si>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</si>
  <si>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</si>
  <si>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</si>
  <si>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</si>
  <si>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</si>
  <si>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</si>
  <si>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</si>
  <si>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</si>
  <si>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</si>
  <si>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</si>
  <si>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</si>
  <si>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</si>
  <si>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</si>
  <si>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</si>
  <si>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</si>
  <si>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</si>
  <si>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</si>
  <si>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</si>
  <si>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</si>
  <si>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</si>
  <si>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</si>
  <si>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</si>
  <si>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</si>
  <si>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</si>
  <si>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</si>
  <si>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</si>
  <si>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</si>
  <si>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</si>
  <si>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</si>
  <si>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</si>
  <si>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</si>
  <si>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</si>
  <si>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</si>
  <si>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</si>
  <si>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</si>
  <si>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</si>
  <si>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</si>
  <si>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</si>
  <si>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</si>
  <si>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</si>
  <si>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</si>
  <si>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</si>
  <si>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</si>
  <si>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</si>
  <si>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</si>
  <si>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</si>
  <si>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</si>
  <si>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</si>
  <si>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</si>
  <si>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</si>
  <si>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</si>
  <si>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</si>
  <si>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</si>
  <si>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</si>
  <si>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</si>
  <si>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</si>
  <si>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</si>
  <si>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</si>
  <si>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</si>
  <si>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</si>
  <si>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</si>
  <si>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</si>
  <si>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</si>
  <si>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</si>
  <si>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</si>
  <si>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</si>
  <si>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</si>
  <si>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</si>
  <si>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</si>
  <si>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</si>
  <si>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</si>
  <si>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</si>
  <si>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</si>
  <si>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</si>
  <si>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</si>
  <si>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</si>
  <si>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</si>
  <si>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</si>
  <si>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</si>
  <si>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</si>
  <si>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</si>
  <si>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</si>
  <si>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</si>
  <si>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</si>
  <si>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</si>
  <si>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</si>
  <si>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</si>
  <si>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</si>
  <si>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</si>
  <si>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</si>
  <si>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</si>
  <si>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</si>
  <si>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</si>
  <si>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</si>
  <si>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</si>
  <si>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</si>
  <si>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</si>
  <si>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</si>
  <si>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</si>
  <si>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</si>
  <si>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</si>
  <si>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</si>
  <si>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</si>
  <si>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</si>
  <si>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</si>
  <si>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</si>
  <si>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</si>
  <si>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</si>
  <si>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</si>
  <si>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</si>
  <si>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</si>
  <si>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</si>
  <si>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</si>
  <si>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</si>
  <si>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</si>
  <si>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</si>
  <si>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</si>
  <si>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</si>
  <si>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</si>
  <si>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</si>
  <si>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</si>
  <si>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</si>
  <si>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</si>
  <si>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</si>
  <si>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</si>
  <si>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</si>
  <si>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</si>
  <si>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</si>
  <si>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</si>
  <si>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</si>
  <si>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</si>
  <si>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</si>
  <si>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</si>
  <si>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</si>
  <si>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</si>
  <si>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</si>
  <si>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</si>
  <si>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</si>
  <si>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</si>
  <si>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</si>
  <si>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</si>
  <si>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</si>
  <si>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</si>
  <si>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</si>
  <si>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</si>
  <si>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</si>
  <si>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</si>
  <si>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</si>
  <si>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</si>
  <si>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</si>
  <si>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</si>
  <si>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</si>
  <si>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</si>
  <si>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</si>
  <si>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</si>
  <si>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</si>
  <si>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</si>
  <si>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</si>
  <si>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</si>
  <si>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</si>
  <si>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</si>
  <si>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</si>
  <si>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</si>
  <si>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</si>
  <si>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</si>
  <si>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</si>
  <si>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</si>
  <si>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</si>
  <si>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</si>
  <si>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</si>
  <si>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</si>
  <si>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</si>
  <si>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</si>
  <si>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</si>
  <si>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</si>
  <si>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</si>
  <si>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</si>
  <si>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</si>
  <si>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</si>
  <si>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</si>
  <si>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</si>
  <si>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</si>
  <si>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</si>
  <si>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</si>
  <si>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</si>
  <si>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</si>
  <si>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</si>
  <si>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</si>
  <si>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</si>
  <si>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</si>
  <si>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</si>
  <si>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</si>
  <si>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</si>
  <si>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</si>
  <si>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</si>
  <si>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</si>
  <si>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</si>
  <si>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</si>
  <si>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</si>
  <si>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</si>
  <si>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</si>
  <si>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</si>
  <si>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</si>
  <si>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</si>
  <si>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</si>
  <si>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</si>
  <si>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</si>
  <si>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</si>
  <si>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</si>
  <si>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</si>
  <si>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</si>
  <si>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</si>
  <si>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</si>
  <si>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</si>
  <si>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</si>
  <si>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</si>
  <si>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</si>
  <si>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</si>
  <si>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</si>
  <si>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</si>
  <si>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</si>
  <si>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</si>
  <si>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</si>
  <si>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</si>
  <si>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</si>
  <si>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</si>
  <si>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</si>
  <si>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</si>
  <si>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</si>
  <si>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</si>
  <si>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</si>
  <si>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</si>
  <si>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</si>
  <si>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</si>
  <si>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</si>
  <si>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</si>
  <si>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</si>
  <si>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</si>
  <si>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</si>
  <si>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</si>
  <si>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</si>
  <si>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</si>
  <si>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</si>
  <si>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</si>
  <si>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</si>
  <si>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</si>
  <si>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</si>
  <si>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</si>
  <si>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</si>
  <si>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</si>
  <si>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</si>
  <si>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</si>
  <si>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</si>
  <si>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</si>
  <si>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</si>
  <si>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</si>
  <si>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</si>
  <si>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</si>
  <si>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</si>
  <si>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</si>
  <si>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</si>
  <si>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</si>
  <si>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</si>
  <si>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</si>
  <si>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</si>
  <si>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</si>
  <si>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</si>
  <si>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</si>
  <si>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</si>
  <si>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</si>
  <si>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</si>
  <si>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</si>
  <si>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</si>
  <si>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</si>
  <si>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</si>
  <si>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</si>
  <si>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</si>
  <si>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</si>
  <si>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</si>
  <si>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</si>
  <si>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</si>
  <si>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</si>
  <si>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</si>
  <si>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</si>
  <si>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</si>
  <si>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</si>
  <si>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</si>
  <si>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</si>
  <si>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</si>
  <si>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</si>
  <si>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</si>
  <si>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</si>
  <si>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</si>
  <si>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</si>
  <si>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</si>
  <si>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</si>
  <si>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</si>
  <si>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</si>
  <si>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</si>
  <si>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</si>
  <si>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</si>
  <si>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</si>
  <si>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</si>
  <si>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</si>
  <si>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</si>
  <si>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</si>
  <si>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</si>
  <si>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</si>
  <si>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</si>
  <si>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</si>
  <si>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</si>
  <si>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</si>
  <si>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</si>
  <si>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</si>
  <si>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</si>
  <si>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</si>
  <si>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</si>
  <si>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</si>
  <si>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</si>
  <si>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</si>
  <si>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</si>
  <si>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</si>
  <si>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</si>
  <si>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</si>
  <si>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</si>
  <si>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</si>
  <si>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</si>
  <si>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</si>
  <si>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</si>
  <si>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</si>
  <si>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</si>
  <si>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</si>
  <si>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</si>
  <si>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</si>
  <si>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</si>
  <si>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</si>
  <si>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</si>
  <si>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</si>
  <si>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</si>
  <si>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</si>
  <si>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</si>
  <si>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</si>
  <si>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</si>
  <si>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</si>
  <si>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</si>
  <si>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</si>
  <si>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</si>
  <si>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</si>
  <si>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</si>
  <si>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</si>
  <si>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</si>
  <si>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</si>
  <si>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</si>
  <si>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</si>
  <si>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</si>
  <si>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</si>
  <si>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</si>
  <si>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</si>
  <si>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</si>
  <si>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</si>
  <si>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</si>
  <si>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</si>
  <si>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</si>
  <si>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</si>
  <si>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</si>
  <si>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</si>
  <si>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</si>
  <si>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</si>
  <si>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</si>
  <si>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</si>
  <si>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</si>
  <si>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</si>
  <si>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</si>
  <si>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</si>
  <si>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</si>
  <si>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</si>
  <si>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</si>
  <si>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</si>
  <si>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</si>
  <si>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</si>
  <si>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</si>
  <si>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</si>
  <si>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</si>
  <si>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</si>
  <si>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</si>
  <si>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</si>
  <si>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</si>
  <si>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</si>
  <si>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</si>
  <si>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</si>
  <si>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</si>
  <si>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</si>
  <si>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</si>
  <si>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</si>
  <si>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</si>
  <si>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</si>
  <si>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</si>
  <si>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</si>
  <si>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</si>
  <si>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</si>
  <si>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</si>
  <si>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</si>
  <si>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</si>
  <si>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</si>
  <si>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</si>
  <si>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</si>
  <si>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</si>
  <si>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</si>
  <si>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</si>
  <si>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</si>
  <si>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</si>
  <si>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</si>
  <si>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</si>
  <si>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</si>
  <si>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</si>
  <si>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</si>
  <si>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</si>
  <si>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</si>
  <si>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</si>
  <si>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</si>
  <si>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</si>
  <si>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</si>
  <si>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</si>
  <si>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</si>
  <si>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</si>
  <si>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</si>
  <si>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</si>
  <si>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</si>
  <si>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</si>
  <si>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</si>
  <si>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</si>
  <si>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</si>
  <si>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</si>
  <si>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</si>
  <si>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</si>
  <si>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</si>
  <si>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</si>
  <si>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</si>
  <si>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</si>
  <si>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</si>
  <si>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</si>
  <si>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</si>
  <si>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</si>
  <si>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</si>
  <si>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</si>
  <si>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</si>
  <si>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</si>
  <si>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</si>
  <si>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</si>
  <si>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</si>
  <si>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</si>
  <si>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</si>
  <si>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</si>
  <si>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</si>
  <si>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</si>
  <si>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</si>
  <si>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</si>
  <si>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</si>
  <si>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</si>
  <si>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</si>
  <si>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</si>
  <si>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</si>
  <si>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</si>
  <si>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</si>
  <si>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</si>
  <si>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</si>
  <si>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</si>
  <si>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</si>
  <si>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</si>
  <si>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</si>
  <si>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</si>
  <si>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</si>
  <si>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</si>
  <si>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</si>
  <si>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</si>
  <si>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</si>
  <si>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</si>
  <si>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</si>
  <si>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</si>
  <si>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</si>
  <si>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</si>
  <si>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</si>
  <si>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</si>
  <si>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</si>
  <si>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</si>
  <si>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</si>
  <si>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</si>
  <si>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</si>
  <si>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</si>
  <si>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</si>
  <si>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</si>
  <si>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</si>
  <si>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</si>
  <si>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</si>
  <si>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</si>
  <si>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</si>
  <si>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</si>
  <si>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</si>
  <si>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</si>
  <si>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</si>
  <si>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</si>
  <si>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</si>
  <si>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</si>
  <si>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</si>
  <si>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</si>
  <si>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</si>
  <si>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</si>
  <si>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</si>
  <si>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</si>
  <si>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</si>
  <si>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</si>
  <si>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</si>
  <si>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</si>
  <si>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</si>
  <si>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</si>
  <si>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</si>
  <si>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</si>
  <si>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</si>
  <si>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</si>
  <si>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</si>
  <si>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</si>
  <si>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</si>
  <si>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</si>
  <si>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</si>
  <si>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</si>
  <si>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</si>
  <si>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</si>
  <si>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</si>
  <si>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</si>
  <si>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</si>
  <si>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</si>
  <si>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</si>
  <si>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</si>
  <si>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</si>
  <si>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</si>
  <si>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</si>
  <si>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</si>
  <si>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</si>
  <si>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</si>
  <si>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</si>
  <si>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</si>
  <si>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</si>
  <si>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</si>
  <si>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</si>
  <si>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</si>
  <si>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</si>
  <si>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</si>
  <si>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</si>
  <si>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</si>
  <si>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</si>
  <si>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</si>
  <si>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</si>
  <si>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</si>
  <si>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</si>
  <si>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</si>
  <si>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</si>
  <si>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</si>
  <si>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</si>
  <si>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</si>
  <si>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</si>
  <si>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</si>
  <si>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</si>
  <si>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</si>
  <si>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</si>
  <si>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</si>
  <si>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</si>
  <si>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</si>
  <si>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</si>
  <si>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</si>
  <si>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</si>
  <si>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</si>
  <si>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</si>
  <si>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</si>
  <si>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</si>
  <si>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</si>
  <si>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</si>
  <si>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</si>
  <si>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</si>
  <si>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</si>
  <si>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</si>
  <si>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</si>
  <si>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</si>
  <si>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</si>
  <si>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</si>
  <si>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</si>
  <si>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</si>
  <si>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</si>
  <si>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</si>
  <si>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</si>
  <si>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</si>
  <si>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</si>
  <si>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</si>
  <si>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</si>
  <si>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</si>
  <si>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</si>
  <si>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</si>
  <si>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</si>
  <si>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</si>
  <si>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</si>
  <si>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</si>
  <si>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</si>
  <si>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</si>
  <si>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</si>
  <si>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</si>
  <si>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</si>
  <si>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</si>
  <si>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</si>
  <si>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</si>
  <si>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</si>
  <si>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</si>
  <si>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</si>
  <si>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</si>
  <si>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</si>
  <si>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</si>
  <si>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</si>
  <si>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</si>
  <si>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</si>
  <si>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</si>
  <si>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</si>
  <si>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</si>
  <si>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</si>
  <si>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</si>
  <si>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</si>
  <si>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</si>
  <si>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</si>
  <si>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</si>
  <si>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</si>
  <si>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</si>
  <si>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</si>
  <si>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</si>
  <si>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</si>
  <si>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</si>
  <si>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</si>
  <si>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</si>
  <si>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</si>
  <si>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</si>
  <si>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</si>
  <si>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</si>
  <si>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</si>
  <si>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</si>
  <si>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</si>
  <si>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</si>
  <si>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</si>
  <si>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</si>
  <si>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</si>
  <si>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</si>
  <si>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</si>
  <si>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</si>
  <si>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</si>
  <si>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</si>
  <si>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</si>
  <si>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</si>
  <si>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</si>
  <si>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</si>
  <si>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</si>
  <si>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</si>
  <si>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</si>
  <si>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</si>
  <si>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</si>
  <si>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</si>
  <si>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</si>
  <si>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</si>
  <si>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</si>
  <si>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</si>
  <si>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</si>
  <si>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</si>
  <si>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</si>
  <si>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</si>
  <si>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</si>
  <si>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</si>
  <si>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</si>
  <si>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</si>
  <si>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</si>
  <si>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</si>
  <si>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</si>
  <si>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</si>
  <si>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</si>
  <si>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</si>
  <si>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</si>
  <si>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</si>
  <si>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</si>
  <si>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</si>
  <si>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</si>
  <si>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</si>
  <si>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</si>
  <si>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</si>
  <si>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</si>
  <si>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</si>
  <si>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</si>
  <si>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</si>
  <si>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</si>
  <si>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</si>
  <si>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</si>
  <si>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</si>
  <si>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</si>
  <si>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</si>
  <si>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</si>
  <si>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</si>
  <si>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</si>
  <si>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</si>
  <si>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</si>
  <si>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</si>
  <si>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</si>
  <si>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</si>
  <si>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</si>
  <si>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</si>
  <si>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</si>
  <si>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</si>
  <si>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</si>
  <si>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</si>
  <si>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</si>
  <si>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</si>
  <si>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</si>
  <si>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</si>
  <si>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</si>
  <si>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</si>
  <si>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</si>
  <si>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</si>
  <si>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</si>
  <si>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</si>
  <si>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</si>
  <si>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</si>
  <si>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</si>
  <si>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</si>
  <si>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</si>
  <si>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</si>
  <si>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</si>
  <si>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</si>
  <si>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</si>
  <si>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</si>
  <si>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</si>
  <si>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</si>
  <si>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</si>
  <si>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</si>
  <si>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</si>
  <si>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</si>
  <si>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</si>
  <si>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</si>
  <si>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</si>
  <si>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</si>
  <si>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</si>
  <si>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</si>
  <si>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</si>
  <si>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</si>
  <si>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</si>
  <si>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</si>
  <si>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</si>
  <si>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</si>
  <si>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</si>
  <si>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</si>
  <si>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</si>
  <si>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</si>
  <si>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</si>
  <si>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</si>
  <si>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</si>
  <si>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</si>
  <si>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</si>
  <si>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</si>
  <si>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</si>
  <si>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</si>
  <si>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</si>
  <si>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</si>
  <si>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</si>
  <si>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</si>
  <si>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</si>
  <si>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</si>
  <si>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</si>
  <si>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</si>
  <si>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</si>
  <si>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</si>
  <si>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</si>
  <si>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</si>
  <si>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</si>
  <si>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</si>
  <si>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</si>
  <si>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</si>
  <si>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</si>
  <si>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</si>
  <si>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</si>
  <si>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</si>
  <si>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</si>
  <si>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</si>
  <si>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</si>
  <si>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</si>
  <si>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</si>
  <si>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</si>
  <si>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</si>
  <si>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</si>
  <si>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</si>
  <si>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</si>
  <si>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</si>
  <si>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</si>
  <si>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</si>
  <si>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</si>
  <si>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</si>
  <si>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</si>
  <si>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</si>
  <si>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</si>
  <si>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</si>
  <si>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</si>
  <si>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</si>
  <si>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</si>
  <si>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</si>
  <si>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</si>
  <si>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</si>
  <si>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</si>
  <si>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</si>
  <si>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</si>
  <si>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</si>
  <si>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</si>
  <si>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</si>
  <si>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</si>
  <si>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</si>
  <si>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</si>
  <si>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</si>
  <si>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</si>
  <si>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</si>
  <si>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</si>
  <si>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</si>
  <si>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</si>
  <si>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</si>
  <si>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</si>
  <si>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</si>
  <si>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</si>
  <si>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</si>
  <si>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</si>
  <si>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</si>
  <si>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</si>
  <si>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</si>
  <si>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</si>
  <si>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</si>
  <si>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</si>
  <si>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</si>
  <si>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</si>
  <si>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</si>
  <si>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</si>
  <si>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</si>
  <si>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</si>
  <si>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</si>
  <si>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</si>
  <si>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</si>
  <si>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</si>
  <si>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</si>
  <si>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</si>
  <si>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</si>
  <si>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</si>
  <si>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</si>
  <si>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</si>
  <si>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</si>
  <si>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</si>
  <si>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</si>
  <si>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</si>
  <si>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</si>
  <si>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</si>
  <si>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</si>
  <si>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</si>
  <si>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</si>
  <si>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</si>
  <si>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</si>
  <si>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</si>
  <si>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</si>
  <si>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</si>
  <si>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</si>
  <si>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</si>
  <si>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</si>
  <si>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</si>
  <si>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</si>
  <si>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</si>
  <si>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</si>
  <si>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</si>
  <si>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</si>
  <si>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</si>
  <si>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</si>
  <si>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</si>
  <si>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</si>
  <si>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</si>
  <si>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</si>
  <si>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</si>
  <si>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</si>
  <si>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</si>
  <si>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</si>
  <si>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</si>
  <si>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</si>
  <si>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</si>
  <si>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</si>
  <si>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</si>
  <si>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</si>
  <si>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</si>
  <si>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</si>
  <si>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</si>
  <si>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</si>
  <si>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</si>
  <si>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</si>
  <si>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</si>
  <si>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</si>
  <si>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</si>
  <si>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</si>
  <si>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</si>
  <si>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</si>
  <si>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</si>
  <si>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</si>
  <si>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</si>
  <si>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</si>
  <si>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</si>
  <si>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</si>
  <si>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</si>
  <si>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</si>
  <si>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</si>
  <si>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</si>
  <si>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</si>
  <si>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</si>
  <si>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</si>
  <si>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</si>
  <si>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</si>
  <si>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</si>
  <si>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</si>
  <si>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</si>
  <si>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</si>
  <si>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</si>
  <si>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</si>
  <si>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</si>
  <si>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</si>
  <si>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</si>
  <si>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</si>
  <si>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</si>
  <si>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</si>
  <si>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</si>
  <si>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</si>
  <si>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</si>
  <si>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</si>
  <si>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</si>
  <si>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</si>
  <si>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</si>
  <si>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</si>
  <si>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</si>
  <si>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</si>
  <si>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</si>
  <si>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</si>
  <si>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</si>
  <si>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</si>
  <si>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</si>
  <si>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</si>
  <si>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</si>
  <si>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</si>
  <si>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</si>
  <si>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</si>
  <si>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</si>
  <si>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</si>
  <si>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</si>
  <si>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</si>
  <si>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</si>
  <si>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</si>
  <si>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</si>
  <si>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</si>
  <si>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</si>
  <si>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</si>
  <si>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</si>
  <si>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</si>
  <si>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</si>
  <si>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</si>
  <si>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</si>
  <si>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</si>
  <si>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</si>
  <si>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</si>
  <si>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</si>
  <si>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</si>
  <si>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</si>
  <si>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</si>
  <si>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</si>
  <si>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</si>
  <si>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</si>
  <si>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</si>
  <si>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</si>
  <si>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</si>
  <si>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</si>
  <si>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</si>
  <si>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</si>
  <si>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</si>
  <si>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</si>
  <si>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</si>
  <si>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</si>
  <si>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</si>
  <si>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</si>
  <si>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</si>
  <si>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</si>
  <si>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</si>
  <si>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</si>
  <si>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</si>
  <si>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</si>
  <si>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</si>
  <si>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</si>
  <si>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</si>
  <si>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</si>
  <si>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</si>
  <si>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</si>
  <si>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</si>
  <si>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</si>
  <si>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</si>
  <si>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</si>
  <si>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</si>
  <si>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</si>
  <si>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</si>
  <si>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</si>
  <si>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</si>
  <si>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</si>
  <si>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</si>
  <si>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</si>
  <si>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</si>
  <si>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</si>
  <si>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</si>
  <si>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</si>
  <si>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</si>
  <si>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</si>
  <si>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</si>
  <si>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</si>
  <si>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</si>
  <si>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</si>
  <si>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</si>
  <si>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</si>
  <si>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</si>
  <si>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</si>
  <si>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</si>
  <si>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</si>
  <si>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</si>
  <si>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</si>
  <si>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</si>
  <si>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</si>
  <si>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</si>
  <si>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</si>
  <si>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</si>
  <si>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</si>
  <si>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</si>
  <si>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</si>
  <si>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</si>
  <si>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</si>
  <si>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</si>
  <si>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</si>
  <si>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</si>
  <si>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</si>
  <si>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</si>
  <si>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</si>
  <si>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</si>
  <si>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</si>
  <si>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</si>
  <si>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</si>
  <si>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</si>
  <si>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</si>
  <si>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</si>
  <si>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</si>
  <si>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</si>
  <si>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</si>
  <si>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</si>
  <si>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</si>
  <si>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</si>
  <si>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</si>
  <si>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</si>
  <si>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</si>
  <si>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</si>
  <si>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</si>
  <si>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</si>
  <si>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</si>
  <si>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</si>
  <si>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</si>
  <si>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</si>
  <si>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</si>
  <si>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</si>
  <si>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</si>
  <si>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</si>
  <si>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</si>
  <si>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</si>
  <si>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</si>
  <si>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</si>
  <si>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</si>
  <si>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</si>
  <si>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</si>
  <si>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</si>
  <si>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</si>
  <si>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</si>
  <si>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</si>
  <si>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</si>
  <si>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</si>
  <si>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</si>
  <si>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</si>
  <si>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</si>
  <si>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</si>
  <si>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</si>
  <si>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</si>
  <si>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</si>
  <si>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</si>
  <si>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</si>
  <si>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</si>
  <si>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</si>
  <si>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</si>
  <si>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</si>
  <si>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</si>
  <si>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</si>
  <si>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</si>
  <si>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</si>
  <si>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</si>
  <si>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</si>
  <si>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</si>
  <si>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</si>
  <si>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</si>
  <si>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</si>
  <si>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</si>
  <si>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</si>
  <si>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</si>
  <si>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</si>
  <si>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</si>
  <si>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</si>
  <si>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</si>
  <si>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</si>
  <si>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</si>
  <si>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</si>
  <si>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</si>
  <si>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</si>
  <si>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</si>
  <si>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</si>
  <si>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</si>
  <si>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</si>
  <si>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</si>
  <si>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</si>
  <si>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</si>
  <si>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</si>
  <si>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</si>
  <si>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</si>
  <si>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</si>
  <si>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</si>
  <si>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</si>
  <si>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</si>
  <si>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</si>
  <si>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</si>
  <si>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</si>
  <si>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</si>
  <si>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</si>
  <si>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</si>
  <si>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</si>
  <si>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</si>
  <si>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</si>
  <si>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</si>
  <si>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</si>
  <si>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</si>
  <si>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</si>
  <si>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</si>
  <si>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</si>
  <si>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</si>
  <si>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</si>
  <si>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</si>
  <si>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</si>
  <si>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</si>
  <si>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</si>
  <si>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</si>
  <si>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</si>
  <si>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</si>
  <si>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</si>
  <si>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</si>
  <si>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</si>
  <si>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</si>
  <si>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</si>
  <si>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</si>
  <si>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</si>
  <si>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</si>
  <si>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</si>
  <si>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</si>
  <si>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</si>
  <si>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</si>
  <si>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</si>
  <si>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</si>
  <si>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</si>
  <si>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</si>
  <si>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</si>
  <si>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</si>
  <si>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</si>
  <si>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</si>
  <si>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</si>
  <si>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</si>
  <si>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</si>
  <si>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</si>
  <si>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</si>
  <si>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</si>
  <si>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</si>
  <si>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</si>
  <si>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</si>
  <si>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</si>
  <si>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</si>
  <si>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</si>
  <si>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</si>
  <si>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</si>
  <si>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</si>
  <si>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</si>
  <si>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</si>
  <si>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</si>
  <si>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</si>
  <si>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</si>
  <si>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</si>
  <si>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</si>
  <si>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</si>
  <si>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</si>
  <si>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</si>
  <si>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</si>
  <si>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</si>
  <si>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</si>
  <si>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</si>
  <si>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</si>
  <si>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</si>
  <si>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</si>
  <si>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</si>
  <si>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</si>
  <si>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</si>
  <si>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</si>
  <si>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</si>
  <si>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</si>
  <si>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</si>
  <si>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</si>
  <si>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</si>
  <si>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</si>
  <si>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</si>
  <si>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</si>
  <si>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</si>
  <si>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</si>
  <si>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</si>
  <si>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</si>
  <si>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</si>
  <si>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</si>
  <si>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</si>
  <si>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</si>
  <si>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</si>
  <si>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</si>
  <si>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</si>
  <si>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</si>
  <si>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</si>
  <si>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</si>
  <si>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</si>
  <si>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</si>
  <si>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</si>
  <si>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</si>
  <si>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</si>
  <si>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</si>
  <si>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</si>
  <si>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</si>
  <si>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</si>
  <si>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</si>
  <si>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</si>
  <si>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</si>
  <si>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</si>
  <si>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</si>
  <si>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</si>
  <si>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</si>
  <si>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</si>
  <si>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</si>
  <si>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</si>
  <si>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</si>
  <si>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</si>
  <si>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</si>
  <si>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</si>
  <si>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</si>
  <si>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</si>
  <si>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</si>
  <si>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</si>
  <si>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</si>
  <si>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</si>
  <si>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</si>
  <si>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</si>
  <si>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</si>
  <si>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</si>
  <si>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</si>
  <si>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</si>
  <si>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</si>
  <si>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</si>
  <si>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</si>
  <si>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</si>
  <si>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</si>
  <si>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</si>
  <si>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</si>
  <si>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</si>
  <si>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</si>
  <si>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</si>
  <si>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</si>
  <si>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</si>
  <si>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</si>
  <si>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</si>
  <si>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</si>
  <si>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</si>
  <si>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</si>
  <si>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</si>
  <si>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</si>
  <si>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</si>
  <si>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</si>
  <si>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</si>
  <si>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</si>
  <si>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</si>
  <si>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</si>
  <si>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</si>
  <si>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</si>
  <si>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</si>
  <si>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</si>
  <si>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</si>
  <si>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</si>
  <si>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</si>
  <si>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</si>
  <si>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</si>
  <si>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</si>
  <si>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</si>
  <si>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</si>
  <si>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</si>
  <si>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</si>
  <si>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</si>
  <si>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</si>
  <si>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</si>
  <si>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</si>
  <si>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</si>
  <si>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</si>
  <si>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</si>
  <si>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</si>
  <si>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</si>
  <si>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</si>
  <si>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</si>
  <si>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</si>
  <si>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</si>
  <si>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</si>
  <si>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</si>
  <si>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</si>
  <si>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</si>
  <si>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</si>
  <si>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</si>
  <si>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</si>
  <si>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</si>
  <si>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</si>
  <si>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</si>
  <si>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</si>
  <si>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</si>
  <si>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</si>
  <si>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</si>
  <si>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</si>
  <si>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</si>
  <si>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</si>
  <si>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</si>
  <si>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</si>
  <si>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</si>
  <si>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</si>
  <si>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</si>
  <si>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</si>
  <si>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</si>
  <si>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</si>
  <si>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</si>
  <si>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</si>
  <si>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</si>
  <si>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</si>
  <si>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</si>
  <si>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</si>
  <si>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</si>
  <si>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</si>
  <si>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</si>
  <si>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</si>
  <si>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</si>
  <si>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</si>
  <si>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</si>
  <si>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</si>
  <si>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</si>
  <si>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</si>
  <si>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</si>
  <si>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</si>
  <si>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</si>
  <si>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</si>
  <si>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</si>
  <si>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</si>
  <si>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</si>
  <si>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</si>
  <si>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</si>
  <si>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</si>
  <si>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</si>
  <si>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</si>
  <si>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</si>
  <si>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</si>
  <si>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</si>
  <si>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</si>
  <si>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</si>
  <si>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</si>
  <si>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</si>
  <si>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</si>
  <si>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</si>
  <si>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</si>
  <si>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</si>
  <si>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</si>
  <si>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</si>
  <si>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</si>
  <si>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</si>
  <si>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</si>
  <si>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</si>
  <si>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</si>
  <si>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</si>
  <si>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</si>
  <si>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</si>
  <si>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</si>
  <si>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</si>
  <si>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</si>
  <si>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</si>
  <si>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</si>
  <si>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</si>
  <si>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</si>
  <si>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</si>
  <si>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</si>
  <si>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</si>
  <si>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</si>
  <si>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</si>
  <si>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</si>
  <si>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</si>
  <si>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</si>
  <si>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</si>
  <si>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</si>
  <si>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</si>
  <si>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</si>
  <si>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</si>
  <si>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</si>
  <si>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</si>
  <si>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</si>
  <si>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</si>
  <si>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</si>
  <si>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</si>
  <si>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</si>
  <si>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</si>
  <si>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</si>
  <si>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</si>
  <si>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</si>
  <si>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</si>
  <si>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</si>
  <si>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</si>
  <si>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</si>
  <si>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</si>
  <si>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</si>
  <si>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</si>
  <si>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</si>
  <si>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</si>
  <si>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</si>
  <si>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</si>
  <si>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</si>
  <si>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</si>
  <si>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</si>
  <si>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</si>
  <si>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</si>
  <si>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</si>
  <si>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</si>
  <si>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</si>
  <si>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</si>
  <si>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</si>
  <si>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</si>
  <si>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</si>
  <si>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</si>
  <si>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</si>
  <si>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</si>
  <si>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</si>
  <si>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</si>
  <si>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</si>
  <si>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</si>
  <si>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</si>
  <si>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</si>
  <si>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</si>
  <si>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</si>
  <si>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</si>
  <si>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</si>
  <si>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</si>
  <si>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</si>
  <si>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</si>
  <si>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</si>
  <si>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</si>
  <si>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</si>
  <si>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</si>
  <si>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</si>
  <si>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</si>
  <si>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</si>
  <si>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</si>
  <si>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</si>
  <si>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</si>
  <si>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</si>
  <si>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</si>
  <si>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</si>
  <si>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</si>
  <si>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</si>
  <si>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</si>
  <si>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</si>
  <si>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</si>
  <si>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</si>
  <si>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</si>
  <si>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</si>
  <si>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</si>
  <si>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</si>
  <si>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</si>
  <si>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</si>
  <si>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</si>
  <si>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</si>
  <si>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</si>
  <si>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</si>
  <si>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</si>
  <si>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</si>
  <si>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</si>
  <si>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</si>
  <si>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</si>
  <si>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</si>
  <si>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</si>
  <si>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</si>
  <si>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</si>
  <si>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</si>
  <si>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</si>
  <si>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</si>
  <si>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</si>
  <si>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</si>
  <si>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</si>
  <si>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</si>
  <si>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</si>
  <si>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</si>
  <si>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</si>
  <si>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</si>
  <si>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</si>
  <si>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</si>
  <si>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</si>
  <si>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</si>
  <si>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</si>
  <si>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</si>
  <si>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</si>
  <si>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</si>
  <si>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</si>
  <si>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</si>
  <si>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</si>
  <si>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</si>
  <si>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</si>
  <si>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</si>
  <si>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</si>
  <si>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</si>
  <si>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</si>
  <si>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</si>
  <si>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</si>
  <si>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</si>
  <si>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</si>
  <si>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</si>
  <si>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</si>
  <si>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</si>
  <si>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</si>
  <si>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</si>
  <si>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</si>
  <si>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</si>
  <si>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</si>
  <si>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</si>
  <si>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</si>
  <si>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</si>
  <si>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</si>
  <si>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</si>
  <si>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</si>
  <si>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</si>
  <si>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</si>
  <si>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</si>
  <si>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</si>
  <si>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</si>
  <si>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</si>
  <si>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</si>
  <si>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</si>
  <si>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</si>
  <si>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</si>
  <si>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</si>
  <si>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</si>
  <si>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</si>
  <si>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</si>
  <si>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</si>
  <si>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</si>
  <si>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</si>
  <si>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</si>
  <si>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</si>
  <si>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</si>
  <si>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</si>
  <si>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</si>
  <si>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</si>
  <si>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</si>
  <si>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</si>
  <si>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</si>
  <si>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</si>
  <si>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</si>
  <si>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</si>
  <si>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</si>
  <si>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</si>
  <si>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</si>
  <si>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</si>
  <si>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</si>
  <si>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</si>
  <si>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</si>
  <si>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</si>
  <si>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</si>
  <si>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</si>
  <si>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</si>
  <si>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</si>
  <si>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</si>
  <si>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</si>
  <si>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</si>
  <si>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</si>
  <si>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</si>
  <si>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</si>
  <si>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</si>
  <si>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</si>
  <si>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</si>
  <si>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</si>
  <si>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</si>
  <si>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</si>
  <si>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</si>
  <si>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</si>
  <si>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</si>
  <si>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</si>
  <si>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</si>
  <si>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</si>
  <si>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</si>
  <si>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</si>
  <si>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</si>
  <si>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</si>
  <si>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</si>
  <si>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</si>
  <si>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</si>
  <si>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</si>
  <si>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</si>
  <si>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</si>
  <si>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</si>
  <si>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</si>
  <si>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</si>
  <si>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</si>
  <si>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</si>
  <si>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</si>
  <si>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</si>
  <si>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</si>
  <si>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</si>
  <si>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</si>
  <si>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</si>
  <si>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</si>
  <si>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</si>
  <si>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</si>
  <si>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</si>
  <si>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</si>
  <si>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</si>
  <si>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</si>
  <si>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</si>
  <si>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</si>
  <si>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</si>
  <si>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</si>
  <si>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</si>
  <si>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</si>
  <si>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</si>
  <si>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</si>
  <si>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</si>
  <si>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</si>
  <si>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</si>
  <si>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</si>
  <si>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</si>
  <si>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</si>
  <si>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</si>
  <si>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</si>
  <si>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</si>
  <si>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</si>
  <si>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</si>
  <si>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</si>
  <si>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</si>
  <si>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</si>
  <si>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</si>
  <si>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</si>
  <si>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</si>
  <si>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</si>
  <si>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</si>
  <si>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</si>
  <si>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</si>
  <si>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</si>
  <si>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</si>
  <si>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</si>
  <si>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</si>
  <si>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</si>
  <si>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</si>
  <si>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</si>
  <si>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</si>
  <si>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</si>
  <si>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</si>
  <si>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</si>
  <si>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</si>
  <si>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</si>
  <si>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</si>
  <si>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</si>
  <si>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</si>
  <si>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</si>
  <si>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</si>
  <si>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</si>
  <si>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</si>
  <si>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</si>
  <si>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</si>
  <si>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</si>
  <si>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</si>
  <si>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</si>
  <si>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</si>
  <si>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</si>
  <si>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</si>
  <si>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</si>
  <si>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</si>
  <si>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</si>
  <si>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</si>
  <si>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</si>
  <si>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</si>
  <si>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</si>
  <si>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</si>
  <si>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</si>
  <si>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</si>
  <si>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</si>
  <si>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</si>
  <si>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</si>
  <si>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</si>
  <si>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</si>
  <si>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</si>
  <si>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</si>
  <si>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</si>
  <si>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</si>
  <si>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</si>
  <si>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</si>
  <si>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</si>
  <si>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</si>
  <si>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</si>
  <si>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</si>
  <si>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</si>
  <si>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</si>
  <si>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</si>
  <si>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</si>
  <si>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</si>
  <si>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</si>
  <si>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</si>
  <si>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</si>
  <si>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</si>
  <si>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</si>
  <si>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</si>
  <si>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</si>
  <si>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</si>
  <si>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</si>
  <si>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</si>
  <si>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</si>
  <si>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</si>
  <si>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</si>
  <si>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</si>
  <si>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</si>
  <si>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</si>
  <si>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</si>
  <si>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</si>
  <si>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</si>
  <si>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</si>
  <si>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</si>
  <si>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</si>
  <si>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</si>
  <si>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</si>
  <si>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</si>
  <si>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</si>
  <si>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</si>
  <si>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</si>
  <si>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</si>
  <si>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</si>
  <si>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</si>
  <si>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</si>
  <si>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</si>
  <si>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</si>
  <si>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</si>
  <si>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</si>
  <si>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</si>
  <si>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</si>
  <si>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</si>
  <si>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</si>
  <si>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</si>
  <si>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</si>
  <si>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</si>
  <si>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</si>
  <si>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</si>
  <si>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</si>
  <si>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</si>
  <si>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</si>
  <si>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</si>
  <si>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</si>
  <si>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</si>
  <si>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</si>
  <si>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</si>
  <si>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</si>
  <si>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</si>
  <si>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</si>
  <si>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</si>
  <si>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</si>
  <si>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</si>
  <si>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</si>
  <si>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</si>
  <si>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</si>
  <si>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</si>
  <si>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</si>
  <si>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</si>
  <si>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</si>
  <si>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</si>
  <si>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</si>
  <si>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</si>
  <si>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</si>
  <si>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</si>
  <si>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</si>
  <si>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</si>
  <si>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</si>
  <si>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</si>
  <si>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</si>
  <si>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</si>
  <si>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</si>
  <si>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</si>
  <si>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</si>
  <si>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</si>
  <si>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</si>
  <si>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</si>
  <si>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</si>
  <si>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</si>
  <si>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</si>
  <si>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</si>
  <si>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</si>
  <si>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</si>
  <si>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</si>
  <si>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</si>
  <si>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</si>
  <si>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</si>
  <si>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</si>
  <si>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</si>
  <si>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</si>
  <si>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</si>
  <si>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</si>
  <si>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</si>
  <si>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</si>
  <si>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</si>
  <si>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</si>
  <si>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</si>
  <si>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</si>
  <si>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</si>
  <si>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</si>
  <si>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</si>
  <si>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</si>
  <si>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</si>
  <si>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</si>
  <si>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</si>
  <si>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</si>
  <si>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</si>
  <si>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</si>
  <si>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</si>
  <si>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</si>
  <si>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</si>
  <si>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</si>
  <si>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</si>
  <si>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</si>
  <si>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</si>
  <si>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</si>
  <si>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</si>
  <si>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</si>
  <si>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</si>
  <si>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</si>
  <si>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</si>
  <si>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</si>
  <si>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</si>
  <si>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</si>
  <si>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</si>
  <si>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</si>
  <si>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</si>
  <si>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</si>
  <si>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</si>
  <si>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</si>
  <si>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</si>
  <si>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</si>
  <si>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</si>
  <si>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</si>
  <si>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</si>
  <si>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</si>
  <si>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</si>
  <si>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</si>
  <si>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</si>
  <si>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</si>
  <si>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</si>
  <si>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</si>
  <si>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</si>
  <si>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</si>
  <si>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</si>
  <si>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</si>
  <si>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</si>
  <si>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</si>
  <si>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</si>
  <si>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</si>
  <si>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</si>
  <si>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</si>
  <si>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</si>
  <si>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</si>
  <si>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</si>
  <si>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</si>
  <si>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</si>
  <si>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</si>
  <si>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</si>
  <si>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</si>
  <si>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</si>
  <si>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</si>
  <si>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</si>
  <si>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</si>
  <si>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</si>
  <si>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</si>
  <si>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</si>
  <si>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</si>
  <si>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</si>
  <si>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</si>
  <si>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</si>
  <si>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</si>
  <si>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</si>
  <si>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</si>
  <si>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</si>
  <si>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</si>
  <si>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</si>
  <si>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</si>
  <si>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</si>
  <si>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</si>
  <si>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</si>
  <si>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</si>
  <si>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</si>
  <si>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</si>
  <si>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</si>
  <si>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</si>
  <si>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</si>
  <si>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</si>
  <si>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</si>
  <si>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</si>
  <si>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</si>
  <si>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</si>
  <si>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</si>
  <si>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</si>
  <si>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</si>
  <si>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</si>
  <si>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</si>
  <si>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</si>
  <si>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</si>
  <si>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</si>
  <si>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</si>
  <si>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</si>
  <si>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</si>
  <si>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</si>
  <si>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</si>
  <si>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</si>
  <si>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</si>
  <si>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</si>
  <si>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</si>
  <si>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</si>
  <si>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</si>
  <si>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</si>
  <si>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</si>
  <si>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</si>
  <si>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</si>
  <si>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</si>
  <si>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</si>
  <si>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</si>
  <si>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</si>
  <si>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</si>
  <si>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</si>
  <si>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</si>
  <si>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</si>
  <si>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</si>
  <si>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</si>
  <si>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</si>
  <si>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</si>
  <si>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</si>
  <si>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</si>
  <si>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</si>
  <si>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</si>
  <si>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</si>
  <si>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</si>
  <si>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</si>
  <si>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</si>
  <si>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</si>
  <si>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</si>
  <si>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</si>
  <si>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</si>
  <si>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</si>
  <si>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</si>
  <si>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</si>
  <si>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</si>
  <si>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</si>
  <si>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</si>
  <si>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</si>
  <si>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</si>
  <si>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</si>
  <si>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</si>
  <si>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</si>
  <si>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</si>
  <si>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</si>
  <si>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</si>
  <si>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</si>
  <si>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</si>
  <si>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</si>
  <si>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</si>
  <si>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</si>
  <si>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</si>
  <si>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</si>
  <si>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</si>
  <si>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</si>
  <si>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</si>
  <si>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</si>
  <si>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</si>
  <si>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</si>
  <si>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</si>
  <si>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</si>
  <si>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</si>
  <si>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</si>
  <si>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</si>
  <si>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</si>
  <si>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</si>
  <si>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</si>
  <si>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</si>
  <si>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</si>
  <si>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</si>
  <si>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</si>
  <si>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</si>
  <si>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</si>
  <si>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</si>
  <si>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</si>
  <si>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</si>
  <si>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</si>
  <si>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</si>
  <si>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</si>
  <si>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</si>
  <si>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</si>
  <si>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</si>
  <si>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</si>
  <si>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</si>
  <si>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</si>
  <si>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</si>
  <si>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</si>
  <si>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</si>
  <si>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</si>
  <si>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</si>
  <si>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</si>
  <si>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</si>
  <si>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</si>
  <si>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</si>
  <si>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</si>
  <si>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</si>
  <si>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</si>
  <si>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</si>
  <si>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</si>
  <si>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</si>
  <si>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</si>
  <si>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</si>
  <si>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</si>
  <si>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</si>
  <si>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</si>
  <si>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</si>
  <si>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</si>
  <si>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</si>
  <si>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</si>
  <si>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</si>
  <si>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</si>
  <si>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</si>
  <si>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</si>
  <si>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</si>
  <si>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</si>
  <si>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</si>
  <si>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</si>
  <si>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</si>
  <si>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</si>
  <si>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</si>
  <si>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</si>
  <si>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</si>
  <si>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</si>
  <si>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</si>
  <si>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</si>
  <si>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</si>
  <si>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</si>
  <si>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</si>
  <si>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</si>
  <si>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</si>
  <si>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</si>
  <si>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</si>
  <si>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</si>
  <si>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</si>
  <si>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</si>
  <si>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</si>
  <si>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</si>
  <si>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</si>
  <si>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</si>
  <si>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</si>
  <si>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</si>
  <si>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</si>
  <si>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</si>
  <si>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</si>
  <si>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</si>
  <si>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</si>
  <si>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</si>
  <si>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</si>
  <si>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</si>
  <si>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</si>
  <si>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</si>
  <si>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</si>
  <si>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</si>
  <si>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</si>
  <si>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</si>
  <si>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</si>
  <si>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</si>
  <si>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</si>
  <si>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</si>
  <si>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</si>
  <si>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</si>
  <si>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</si>
  <si>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</si>
  <si>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</si>
  <si>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</si>
  <si>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</si>
  <si>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</si>
  <si>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</si>
  <si>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</si>
  <si>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</si>
  <si>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</si>
  <si>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</si>
  <si>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</si>
  <si>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</si>
  <si>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</si>
  <si>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</si>
  <si>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</si>
  <si>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</si>
  <si>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</si>
  <si>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</si>
  <si>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</si>
  <si>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</si>
  <si>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</si>
  <si>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</si>
  <si>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</si>
  <si>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</si>
  <si>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</si>
  <si>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</si>
  <si>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</si>
  <si>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</si>
  <si>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</si>
  <si>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</si>
  <si>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</si>
  <si>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</si>
  <si>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</si>
  <si>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</si>
  <si>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</si>
  <si>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</si>
  <si>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</si>
  <si>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</si>
  <si>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</si>
  <si>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</si>
  <si>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</si>
  <si>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</si>
  <si>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</si>
  <si>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</si>
  <si>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</si>
  <si>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</si>
  <si>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</si>
  <si>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</si>
  <si>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</si>
  <si>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</si>
  <si>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</si>
  <si>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</si>
  <si>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</si>
  <si>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</si>
  <si>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</si>
  <si>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</si>
  <si>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</si>
  <si>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</si>
  <si>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</si>
  <si>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</si>
  <si>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</si>
  <si>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</si>
  <si>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</si>
  <si>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</si>
  <si>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</si>
  <si>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</si>
  <si>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</si>
  <si>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</si>
  <si>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</si>
  <si>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</si>
  <si>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</si>
  <si>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</si>
  <si>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</si>
  <si>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</si>
  <si>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</si>
  <si>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</si>
  <si>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</si>
  <si>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</si>
  <si>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</si>
  <si>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</si>
  <si>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</si>
  <si>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</si>
  <si>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</si>
  <si>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</si>
  <si>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</si>
  <si>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</si>
  <si>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</si>
  <si>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</si>
  <si>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</si>
  <si>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</si>
  <si>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</si>
  <si>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</si>
  <si>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</si>
  <si>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</si>
  <si>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</si>
  <si>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</si>
  <si>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</si>
  <si>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</si>
  <si>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</si>
  <si>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</si>
  <si>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</si>
  <si>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</si>
  <si>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</si>
  <si>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</si>
  <si>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</si>
  <si>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</si>
  <si>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</si>
  <si>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</si>
  <si>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</si>
  <si>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</si>
  <si>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</si>
  <si>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</si>
  <si>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</si>
  <si>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</si>
  <si>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</si>
  <si>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</si>
  <si>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</si>
  <si>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</si>
  <si>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</si>
  <si>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</si>
  <si>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</si>
  <si>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</si>
  <si>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</si>
  <si>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</si>
  <si>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</si>
  <si>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</si>
  <si>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</si>
  <si>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</si>
  <si>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</si>
  <si>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</si>
  <si>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</si>
  <si>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</si>
  <si>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</si>
  <si>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</si>
  <si>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</si>
  <si>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</si>
  <si>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</si>
  <si>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</si>
  <si>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</si>
  <si>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</si>
  <si>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</si>
  <si>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</si>
  <si>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</si>
  <si>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</si>
  <si>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</si>
  <si>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</si>
  <si>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</si>
  <si>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</si>
  <si>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</si>
  <si>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</si>
  <si>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</si>
  <si>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</si>
  <si>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</si>
  <si>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</si>
  <si>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</si>
  <si>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</si>
  <si>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</si>
  <si>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</si>
  <si>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</si>
  <si>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</si>
  <si>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</si>
  <si>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</si>
  <si>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</si>
  <si>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</si>
  <si>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</si>
  <si>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</si>
  <si>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</si>
  <si>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</si>
  <si>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</si>
  <si>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</si>
  <si>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</si>
  <si>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</si>
  <si>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</si>
  <si>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</si>
  <si>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</si>
  <si>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</si>
  <si>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</si>
  <si>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</si>
  <si>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</si>
  <si>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</si>
  <si>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</si>
  <si>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</si>
  <si>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</si>
  <si>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</si>
  <si>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</si>
  <si>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</si>
  <si>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</si>
  <si>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</si>
  <si>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</si>
  <si>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</si>
  <si>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</si>
  <si>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</si>
  <si>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</si>
  <si>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</si>
  <si>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</si>
  <si>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</si>
  <si>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</si>
  <si>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</si>
  <si>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</si>
  <si>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</si>
  <si>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</si>
  <si>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</si>
  <si>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</si>
  <si>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</si>
  <si>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</si>
  <si>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</si>
  <si>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</si>
  <si>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</si>
  <si>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</si>
  <si>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</si>
  <si>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</si>
  <si>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</si>
  <si>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</si>
  <si>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</si>
  <si>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</si>
  <si>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</si>
  <si>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</si>
  <si>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</si>
  <si>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</si>
  <si>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</si>
  <si>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</si>
  <si>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</si>
  <si>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</si>
  <si>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</si>
  <si>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</si>
  <si>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</si>
  <si>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</si>
  <si>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</si>
  <si>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</si>
  <si>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</si>
  <si>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</si>
  <si>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</si>
  <si>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</si>
  <si>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</si>
  <si>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</si>
  <si>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</si>
  <si>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</si>
  <si>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</si>
  <si>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</si>
  <si>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</si>
  <si>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</si>
  <si>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</si>
  <si>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</si>
  <si>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</si>
  <si>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</si>
  <si>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</si>
  <si>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</si>
  <si>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</si>
  <si>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</si>
  <si>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</si>
  <si>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</si>
  <si>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</si>
  <si>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</si>
  <si>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</si>
  <si>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</si>
  <si>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</si>
  <si>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</si>
  <si>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</si>
  <si>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</si>
  <si>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</si>
  <si>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</si>
  <si>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</si>
  <si>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</si>
  <si>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</si>
  <si>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</si>
  <si>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</si>
  <si>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</si>
  <si>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</si>
  <si>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</si>
  <si>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</si>
  <si>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</si>
  <si>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</si>
  <si>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</si>
  <si>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</si>
  <si>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</si>
  <si>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</si>
  <si>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</si>
  <si>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</si>
  <si>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</si>
  <si>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</si>
  <si>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</si>
  <si>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</si>
  <si>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</si>
  <si>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</si>
  <si>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</si>
  <si>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</si>
  <si>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</si>
  <si>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</si>
  <si>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</si>
  <si>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</si>
  <si>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</si>
  <si>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</si>
  <si>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</si>
  <si>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</si>
  <si>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</si>
  <si>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</si>
  <si>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</si>
  <si>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</si>
  <si>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</si>
  <si>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</si>
  <si>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</si>
  <si>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</si>
  <si>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</si>
  <si>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</si>
  <si>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</si>
  <si>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</si>
  <si>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</si>
  <si>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</si>
  <si>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</si>
  <si>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</si>
  <si>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</si>
  <si>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</si>
  <si>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</si>
  <si>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</si>
  <si>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</si>
  <si>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</si>
  <si>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</si>
  <si>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</si>
  <si>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</si>
  <si>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</si>
  <si>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</si>
  <si>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</si>
  <si>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</si>
  <si>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</si>
  <si>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</si>
  <si>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</si>
  <si>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</si>
  <si>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</si>
  <si>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</si>
  <si>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</si>
  <si>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</si>
  <si>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</si>
  <si>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</si>
  <si>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</si>
  <si>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</si>
  <si>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</si>
  <si>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</si>
  <si>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</si>
  <si>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</si>
  <si>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</si>
  <si>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</si>
  <si>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</si>
  <si>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</si>
  <si>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</si>
  <si>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</si>
  <si>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</si>
  <si>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</si>
  <si>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</si>
  <si>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</si>
  <si>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</si>
  <si>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</si>
  <si>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</si>
  <si>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</si>
  <si>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</si>
  <si>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</si>
  <si>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</si>
  <si>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</si>
  <si>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</si>
  <si>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</si>
  <si>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</si>
  <si>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</si>
  <si>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</si>
  <si>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</si>
  <si>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</si>
  <si>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</si>
  <si>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</si>
  <si>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</si>
  <si>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</si>
  <si>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</si>
  <si>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</si>
  <si>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</si>
  <si>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</si>
  <si>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</si>
  <si>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</si>
  <si>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</si>
  <si>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</si>
  <si>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</si>
  <si>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</si>
  <si>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</si>
  <si>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</si>
  <si>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</si>
  <si>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</si>
  <si>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</si>
  <si>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</si>
  <si>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</si>
  <si>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</si>
  <si>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</si>
  <si>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</si>
  <si>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</si>
  <si>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</si>
  <si>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</si>
  <si>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</si>
  <si>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</si>
  <si>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</si>
  <si>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</si>
  <si>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</si>
  <si>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</si>
  <si>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</si>
  <si>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</si>
  <si>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</si>
  <si>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</si>
  <si>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</si>
  <si>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</si>
  <si>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</si>
  <si>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</si>
  <si>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</si>
  <si>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</si>
  <si>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</si>
  <si>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</si>
  <si>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</si>
  <si>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</si>
  <si>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</si>
  <si>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</si>
  <si>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</si>
  <si>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</si>
  <si>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</si>
  <si>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</si>
  <si>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</si>
  <si>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</si>
  <si>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</si>
  <si>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</si>
  <si>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</si>
  <si>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</si>
  <si>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</si>
  <si>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</si>
  <si>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</si>
  <si>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</si>
  <si>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</si>
  <si>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</si>
  <si>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</si>
  <si>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</si>
  <si>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</si>
  <si>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</si>
  <si>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</si>
  <si>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</si>
  <si>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</si>
  <si>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</si>
  <si>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</si>
  <si>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</si>
  <si>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</si>
  <si>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</si>
  <si>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</si>
  <si>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</si>
  <si>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</si>
  <si>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</si>
  <si>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</si>
  <si>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</si>
  <si>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</si>
  <si>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</si>
  <si>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</si>
  <si>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</si>
  <si>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</si>
  <si>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</si>
  <si>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</si>
  <si>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</si>
  <si>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</si>
  <si>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</si>
  <si>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</si>
  <si>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</si>
  <si>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</si>
  <si>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</si>
  <si>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</si>
  <si>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</si>
  <si>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</si>
  <si>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</si>
  <si>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</si>
  <si>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</si>
  <si>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</si>
  <si>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</si>
  <si>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</si>
  <si>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</si>
  <si>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</si>
  <si>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</si>
  <si>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</si>
  <si>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</si>
  <si>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</si>
  <si>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</si>
  <si>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</si>
  <si>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</si>
  <si>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</si>
  <si>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</si>
  <si>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</si>
  <si>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</si>
  <si>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</si>
  <si>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</si>
  <si>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</si>
  <si>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</si>
  <si>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</si>
  <si>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</si>
  <si>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</si>
  <si>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</si>
  <si>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</si>
  <si>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</si>
  <si>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</si>
  <si>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</si>
  <si>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</si>
  <si>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</si>
  <si>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</si>
  <si>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</si>
  <si>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</si>
  <si>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</si>
  <si>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</si>
  <si>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</si>
  <si>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</si>
  <si>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</si>
  <si>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</si>
  <si>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</si>
  <si>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</si>
  <si>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</si>
  <si>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</si>
  <si>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</si>
  <si>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</si>
  <si>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</si>
  <si>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</si>
  <si>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</si>
  <si>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</si>
  <si>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</si>
  <si>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</si>
  <si>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</si>
  <si>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</si>
  <si>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</si>
  <si>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</si>
  <si>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</si>
  <si>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</si>
  <si>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</si>
  <si>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</si>
  <si>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</si>
  <si>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</si>
  <si>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</si>
  <si>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</si>
  <si>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</si>
  <si>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</si>
  <si>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</si>
  <si>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</si>
  <si>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</si>
  <si>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</si>
  <si>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</si>
  <si>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</si>
  <si>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</si>
  <si>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</si>
  <si>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</si>
  <si>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</si>
  <si>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</si>
  <si>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</si>
  <si>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</si>
  <si>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</si>
  <si>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</si>
  <si>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</si>
  <si>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</si>
  <si>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</si>
  <si>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</si>
  <si>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</si>
  <si>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</si>
  <si>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</si>
  <si>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</si>
  <si>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</si>
  <si>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</si>
  <si>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</si>
  <si>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</si>
  <si>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</si>
  <si>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</si>
  <si>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</si>
  <si>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</si>
  <si>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</si>
  <si>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</si>
  <si>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</si>
  <si>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</si>
  <si>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</si>
  <si>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</si>
  <si>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</si>
  <si>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</si>
  <si>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</si>
  <si>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</si>
  <si>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</si>
  <si>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</si>
  <si>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</si>
  <si>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</si>
  <si>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</si>
  <si>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</si>
  <si>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</si>
  <si>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</si>
  <si>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</si>
  <si>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</si>
  <si>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</si>
  <si>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</si>
  <si>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</si>
  <si>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</si>
  <si>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</si>
  <si>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</si>
  <si>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</si>
  <si>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</si>
  <si>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</si>
  <si>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</si>
  <si>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</si>
  <si>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</si>
  <si>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</si>
  <si>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</si>
  <si>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</si>
  <si>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</si>
  <si>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</si>
  <si>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</si>
  <si>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</si>
  <si>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</si>
  <si>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</si>
  <si>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</si>
  <si>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</si>
  <si>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</si>
  <si>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</si>
  <si>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</si>
  <si>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</si>
  <si>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</si>
  <si>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</si>
  <si>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</si>
  <si>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</si>
  <si>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</si>
  <si>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</si>
  <si>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</si>
  <si>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</si>
  <si>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</si>
  <si>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</si>
  <si>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</si>
  <si>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</si>
  <si>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</si>
  <si>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</si>
  <si>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</si>
  <si>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</si>
  <si>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</si>
  <si>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</si>
  <si>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</si>
  <si>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</si>
  <si>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</si>
  <si>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</si>
  <si>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</si>
  <si>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</si>
  <si>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</si>
  <si>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</si>
  <si>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</si>
  <si>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</si>
  <si>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</si>
  <si>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</si>
  <si>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</si>
  <si>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</si>
  <si>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</si>
  <si>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</si>
  <si>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</si>
  <si>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</si>
  <si>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</si>
  <si>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</si>
  <si>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</si>
  <si>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</si>
  <si>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</si>
  <si>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</si>
  <si>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</si>
  <si>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</si>
  <si>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</si>
  <si>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</si>
  <si>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</si>
  <si>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</si>
  <si>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</si>
  <si>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</si>
  <si>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</si>
  <si>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</si>
  <si>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</si>
  <si>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</si>
  <si>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</si>
  <si>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</si>
  <si>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</si>
  <si>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</si>
  <si>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</si>
  <si>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</si>
  <si>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</si>
  <si>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</si>
  <si>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</si>
  <si>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</si>
  <si>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</si>
  <si>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</si>
  <si>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</si>
  <si>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</si>
  <si>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</si>
  <si>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</si>
  <si>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</si>
  <si>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</si>
  <si>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</si>
  <si>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</si>
  <si>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</si>
  <si>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</si>
  <si>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</si>
  <si>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</si>
  <si>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</si>
  <si>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</si>
  <si>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</si>
  <si>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</si>
  <si>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</si>
  <si>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</si>
  <si>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</si>
  <si>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</si>
  <si>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</si>
  <si>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</si>
  <si>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</si>
  <si>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</si>
  <si>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</si>
  <si>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</si>
  <si>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</si>
  <si>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</si>
  <si>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</si>
  <si>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</si>
  <si>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</si>
  <si>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</si>
  <si>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</si>
  <si>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</si>
  <si>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</si>
  <si>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</si>
  <si>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</si>
  <si>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</si>
  <si>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</si>
  <si>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</si>
  <si>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</si>
  <si>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</si>
  <si>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</si>
  <si>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</si>
  <si>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</si>
  <si>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</si>
  <si>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</si>
  <si>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</si>
  <si>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</si>
  <si>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</si>
  <si>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</si>
  <si>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</si>
  <si>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</si>
  <si>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</si>
  <si>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</si>
  <si>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</si>
  <si>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</si>
  <si>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</si>
  <si>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</si>
  <si>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</si>
  <si>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</si>
  <si>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</si>
  <si>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</si>
  <si>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</si>
  <si>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</si>
  <si>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</si>
  <si>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</si>
  <si>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</si>
  <si>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</si>
  <si>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</si>
  <si>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</si>
  <si>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</si>
  <si>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</si>
  <si>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</si>
  <si>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</si>
  <si>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</si>
  <si>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</si>
  <si>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</si>
  <si>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</si>
  <si>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</si>
  <si>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</si>
  <si>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</si>
  <si>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</si>
  <si>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</si>
  <si>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</si>
  <si>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</si>
  <si>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</si>
  <si>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</si>
  <si>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</si>
  <si>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</si>
  <si>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</si>
  <si>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</si>
  <si>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</si>
  <si>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</si>
  <si>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</si>
  <si>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</si>
  <si>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</si>
  <si>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</si>
  <si>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</si>
  <si>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</si>
  <si>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</si>
  <si>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</si>
  <si>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</si>
  <si>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</si>
  <si>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</si>
  <si>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</si>
  <si>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</si>
  <si>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</si>
  <si>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</si>
  <si>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</si>
  <si>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</si>
  <si>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</si>
  <si>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</si>
  <si>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</si>
  <si>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</si>
  <si>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</si>
  <si>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</si>
  <si>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</si>
  <si>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</si>
  <si>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</si>
  <si>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</si>
  <si>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</si>
  <si>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</si>
  <si>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</si>
  <si>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</si>
  <si>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</si>
  <si>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</si>
  <si>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</si>
  <si>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</si>
  <si>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</si>
  <si>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</si>
  <si>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</si>
  <si>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</si>
  <si>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</si>
  <si>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</si>
  <si>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</si>
  <si>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</si>
  <si>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</si>
  <si>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</si>
  <si>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</si>
  <si>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</si>
  <si>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</si>
  <si>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</si>
  <si>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</si>
  <si>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</si>
  <si>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</si>
  <si>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</si>
  <si>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</si>
  <si>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</si>
  <si>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</si>
  <si>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</si>
  <si>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</si>
  <si>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</si>
  <si>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</si>
  <si>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</si>
  <si>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</si>
  <si>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</si>
  <si>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</si>
  <si>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</si>
  <si>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</si>
  <si>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</si>
  <si>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</si>
  <si>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</si>
  <si>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</si>
  <si>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</si>
  <si>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</si>
  <si>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</si>
  <si>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</si>
  <si>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</si>
  <si>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</si>
  <si>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</si>
  <si>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</si>
  <si>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</si>
  <si>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</si>
  <si>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</si>
  <si>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</si>
  <si>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</si>
  <si>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</si>
  <si>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</si>
  <si>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</si>
  <si>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</si>
  <si>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</si>
  <si>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</si>
  <si>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</si>
  <si>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</si>
  <si>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</si>
  <si>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</si>
  <si>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</si>
  <si>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</si>
  <si>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</si>
  <si>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</si>
  <si>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</si>
  <si>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</si>
  <si>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</si>
  <si>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</si>
  <si>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</si>
  <si>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</si>
  <si>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</si>
  <si>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</si>
  <si>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</si>
  <si>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</si>
  <si>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</si>
  <si>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</si>
  <si>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</si>
  <si>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</si>
  <si>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</si>
  <si>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</si>
  <si>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</si>
  <si>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</si>
  <si>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</si>
  <si>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</si>
  <si>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</si>
  <si>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</si>
  <si>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</si>
  <si>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</si>
  <si>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</si>
  <si>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</si>
  <si>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</si>
  <si>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</si>
  <si>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</si>
  <si>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</si>
  <si>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</si>
  <si>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</si>
  <si>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</si>
  <si>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</si>
  <si>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</si>
  <si>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</si>
  <si>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</si>
  <si>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</si>
  <si>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</si>
  <si>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</si>
  <si>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</si>
  <si>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</si>
  <si>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</si>
  <si>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</si>
  <si>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</si>
  <si>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</si>
  <si>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</si>
  <si>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</si>
  <si>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</si>
  <si>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</si>
  <si>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</si>
  <si>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</si>
  <si>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</si>
  <si>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</si>
  <si>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</si>
  <si>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</si>
  <si>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</si>
  <si>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</si>
  <si>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</si>
  <si>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</si>
  <si>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</si>
  <si>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</si>
  <si>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</si>
  <si>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</si>
  <si>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</si>
  <si>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</si>
  <si>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</si>
  <si>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</si>
  <si>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</si>
  <si>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</si>
  <si>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</si>
  <si>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</si>
  <si>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</si>
  <si>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</si>
  <si>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</si>
  <si>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</si>
  <si>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</si>
  <si>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</si>
  <si>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</si>
  <si>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</si>
  <si>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</si>
  <si>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</si>
  <si>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</si>
  <si>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</si>
  <si>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</si>
  <si>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</si>
  <si>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</si>
  <si>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</si>
  <si>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</si>
  <si>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</si>
  <si>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</si>
  <si>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</si>
  <si>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</si>
  <si>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</si>
  <si>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</si>
  <si>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</si>
  <si>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</si>
  <si>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</si>
  <si>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</si>
  <si>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</si>
  <si>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</si>
  <si>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</si>
  <si>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</si>
  <si>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</si>
  <si>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</si>
  <si>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</si>
  <si>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</si>
  <si>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</si>
  <si>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</si>
  <si>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</si>
  <si>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</si>
  <si>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</si>
  <si>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</si>
  <si>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</si>
  <si>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</si>
  <si>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</si>
  <si>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</si>
  <si>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</si>
  <si>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</si>
  <si>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</si>
  <si>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</si>
  <si>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</si>
  <si>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</si>
  <si>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</si>
  <si>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</si>
  <si>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</si>
  <si>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</si>
  <si>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</si>
  <si>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</si>
  <si>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</si>
  <si>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</si>
  <si>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</si>
  <si>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</si>
  <si>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</si>
  <si>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</si>
  <si>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</si>
  <si>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</si>
  <si>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</si>
  <si>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</si>
  <si>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</si>
  <si>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</si>
  <si>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</si>
  <si>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</si>
  <si>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</si>
  <si>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</si>
  <si>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</si>
  <si>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</si>
  <si>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</si>
  <si>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</si>
  <si>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</si>
  <si>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</si>
  <si>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</si>
  <si>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</si>
  <si>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</si>
  <si>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</si>
  <si>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</si>
  <si>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</si>
  <si>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</si>
  <si>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</si>
  <si>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</si>
  <si>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</si>
  <si>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</si>
  <si>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</si>
  <si>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</si>
  <si>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</si>
  <si>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</si>
  <si>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</si>
  <si>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</si>
  <si>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</si>
  <si>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</si>
  <si>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</si>
  <si>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</si>
  <si>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</si>
  <si>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</si>
  <si>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</si>
  <si>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</si>
  <si>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</si>
  <si>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</si>
  <si>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</si>
  <si>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</si>
  <si>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</si>
  <si>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</si>
  <si>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</si>
  <si>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</si>
  <si>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</si>
  <si>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</si>
  <si>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</si>
  <si>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</si>
  <si>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</si>
  <si>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</si>
  <si>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</si>
  <si>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</si>
  <si>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</si>
  <si>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</si>
  <si>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</si>
  <si>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</si>
  <si>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</si>
  <si>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</si>
  <si>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</si>
  <si>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</si>
  <si>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</si>
  <si>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</si>
  <si>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</si>
  <si>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</si>
  <si>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</si>
  <si>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</si>
  <si>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</si>
  <si>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</si>
  <si>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</si>
  <si>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</si>
  <si>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</si>
  <si>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</si>
  <si>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</si>
  <si>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</si>
  <si>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</si>
  <si>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</si>
  <si>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</si>
  <si>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</si>
  <si>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</si>
  <si>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</si>
  <si>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</si>
  <si>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</si>
  <si>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</si>
  <si>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</si>
  <si>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</si>
  <si>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</si>
  <si>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</si>
  <si>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</si>
  <si>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</si>
  <si>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</si>
  <si>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</si>
  <si>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</si>
  <si>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</si>
  <si>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</si>
  <si>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</si>
  <si>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</si>
  <si>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</si>
  <si>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</si>
  <si>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</si>
  <si>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</si>
  <si>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</si>
  <si>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</si>
  <si>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</si>
  <si>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</si>
  <si>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</si>
  <si>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</si>
  <si>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</si>
  <si>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</si>
  <si>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</si>
  <si>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</si>
  <si>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</si>
  <si>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</si>
  <si>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</si>
  <si>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</si>
  <si>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</si>
  <si>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</si>
  <si>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</si>
  <si>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</si>
  <si>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</si>
  <si>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</si>
  <si>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</si>
  <si>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</si>
  <si>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</si>
  <si>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</si>
  <si>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</si>
  <si>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</si>
  <si>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</si>
  <si>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</si>
  <si>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</si>
  <si>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</si>
  <si>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</si>
  <si>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</si>
  <si>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</si>
  <si>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</si>
  <si>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</si>
  <si>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</si>
  <si>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</si>
  <si>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</si>
  <si>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</si>
  <si>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</si>
  <si>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</si>
  <si>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</si>
  <si>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</si>
  <si>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</si>
  <si>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</si>
  <si>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</si>
  <si>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</si>
  <si>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</si>
  <si>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</si>
  <si>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</si>
  <si>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</si>
  <si>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</si>
  <si>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</si>
  <si>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</si>
  <si>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</si>
  <si>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</si>
  <si>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</si>
  <si>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</si>
  <si>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</si>
  <si>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</si>
  <si>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</si>
  <si>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</si>
  <si>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</si>
  <si>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</si>
  <si>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</si>
  <si>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</si>
  <si>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</si>
  <si>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</si>
  <si>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</si>
  <si>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</si>
  <si>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</si>
  <si>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</si>
  <si>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</si>
  <si>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</si>
  <si>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</si>
  <si>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</si>
  <si>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</si>
  <si>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</si>
  <si>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</si>
  <si>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</si>
  <si>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</si>
  <si>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</si>
  <si>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</si>
  <si>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</si>
  <si>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</si>
  <si>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</si>
  <si>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</si>
  <si>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</si>
  <si>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</si>
  <si>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</si>
  <si>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</si>
  <si>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</si>
  <si>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</si>
  <si>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</si>
  <si>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</si>
  <si>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</si>
  <si>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</si>
  <si>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</si>
  <si>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</si>
  <si>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</si>
  <si>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</si>
  <si>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</si>
  <si>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</si>
  <si>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</si>
  <si>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</si>
  <si>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</si>
  <si>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</si>
  <si>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</si>
  <si>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</si>
  <si>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</si>
  <si>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</si>
  <si>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</si>
  <si>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</si>
  <si>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</si>
  <si>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</si>
  <si>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</si>
  <si>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</si>
  <si>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</si>
  <si>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</si>
  <si>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</si>
  <si>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</si>
  <si>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</si>
  <si>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</si>
  <si>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</si>
  <si>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</si>
  <si>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</si>
  <si>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</si>
  <si>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</si>
  <si>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</si>
  <si>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</si>
  <si>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</si>
  <si>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</si>
  <si>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</si>
  <si>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</si>
  <si>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</si>
  <si>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</si>
  <si>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</si>
  <si>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</si>
  <si>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</si>
  <si>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</si>
  <si>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</si>
  <si>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</si>
  <si>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</si>
  <si>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</si>
  <si>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</si>
  <si>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</si>
  <si>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</si>
  <si>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</si>
  <si>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</si>
  <si>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</si>
  <si>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</si>
  <si>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</si>
  <si>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</si>
  <si>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</si>
  <si>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</si>
  <si>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</si>
  <si>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</si>
  <si>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</si>
  <si>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</si>
  <si>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</si>
  <si>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</si>
  <si>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</si>
  <si>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</si>
  <si>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</si>
  <si>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</si>
  <si>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</si>
  <si>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</si>
  <si>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</si>
  <si>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</si>
  <si>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</si>
  <si>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</si>
  <si>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</si>
  <si>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</si>
  <si>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</si>
  <si>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</si>
  <si>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</si>
  <si>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</si>
  <si>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</si>
  <si>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</si>
  <si>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</si>
  <si>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</si>
  <si>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</si>
  <si>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</si>
  <si>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</si>
  <si>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</si>
  <si>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</si>
  <si>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</si>
  <si>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</si>
  <si>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</si>
  <si>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</si>
  <si>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</si>
  <si>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</si>
  <si>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</si>
  <si>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</si>
  <si>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</si>
  <si>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</si>
  <si>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</si>
  <si>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</si>
  <si>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</si>
  <si>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</si>
  <si>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</si>
  <si>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</si>
  <si>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</si>
  <si>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</si>
  <si>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</si>
  <si>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</si>
  <si>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</si>
  <si>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</si>
  <si>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</si>
  <si>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</si>
  <si>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</si>
  <si>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</si>
  <si>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</si>
  <si>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</si>
  <si>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</si>
  <si>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</si>
  <si>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</si>
  <si>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</si>
  <si>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</si>
  <si>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</si>
  <si>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</si>
  <si>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</si>
  <si>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</si>
  <si>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</si>
  <si>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</si>
  <si>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</si>
  <si>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</si>
  <si>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</si>
  <si>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</si>
  <si>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</si>
  <si>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</si>
  <si>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</si>
  <si>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</si>
  <si>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</si>
  <si>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</si>
  <si>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</si>
  <si>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</si>
  <si>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</si>
  <si>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</si>
  <si>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</si>
  <si>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</si>
  <si>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</si>
  <si>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</si>
  <si>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</si>
  <si>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</si>
  <si>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</si>
  <si>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</si>
  <si>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</si>
  <si>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</si>
  <si>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</si>
  <si>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</si>
  <si>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</si>
  <si>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</si>
  <si>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</si>
  <si>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</si>
  <si>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</si>
  <si>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</si>
  <si>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</si>
  <si>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</si>
  <si>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</si>
  <si>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</si>
  <si>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</si>
  <si>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</si>
  <si>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</si>
  <si>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</si>
  <si>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</si>
  <si>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</si>
  <si>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</si>
  <si>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</si>
  <si>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</si>
  <si>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</si>
  <si>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</si>
  <si>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</si>
  <si>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</si>
  <si>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</si>
  <si>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</si>
  <si>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</si>
  <si>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</si>
  <si>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</si>
  <si>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</si>
  <si>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</si>
  <si>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</si>
  <si>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</si>
  <si>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</si>
  <si>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</si>
  <si>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</si>
  <si>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</si>
  <si>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</si>
  <si>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</si>
  <si>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</si>
  <si>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</si>
  <si>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</si>
  <si>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</si>
  <si>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</si>
  <si>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</si>
  <si>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</si>
  <si>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</si>
  <si>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</si>
  <si>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</si>
  <si>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</si>
  <si>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</si>
  <si>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</si>
  <si>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</si>
  <si>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</si>
  <si>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</si>
  <si>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</si>
  <si>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</si>
  <si>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</si>
  <si>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</si>
  <si>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</si>
  <si>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</si>
  <si>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</si>
  <si>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</si>
  <si>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</si>
  <si>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</si>
  <si>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</si>
  <si>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</si>
  <si>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</si>
  <si>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</si>
  <si>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</si>
  <si>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</si>
  <si>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</si>
  <si>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</si>
  <si>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</si>
  <si>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</si>
  <si>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</si>
  <si>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</si>
  <si>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</si>
  <si>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</si>
  <si>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</si>
  <si>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</si>
  <si>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</si>
  <si>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</si>
  <si>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</si>
  <si>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</si>
  <si>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</si>
  <si>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</si>
  <si>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</si>
  <si>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</si>
  <si>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</si>
  <si>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</si>
  <si>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</si>
  <si>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</si>
  <si>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</si>
  <si>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</si>
  <si>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</si>
  <si>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</si>
  <si>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</si>
  <si>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</si>
  <si>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</si>
  <si>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</si>
  <si>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</si>
  <si>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</si>
  <si>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</si>
  <si>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</si>
  <si>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</si>
  <si>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</si>
  <si>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</si>
  <si>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</si>
  <si>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</si>
  <si>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</si>
  <si>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</si>
  <si>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</si>
  <si>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</si>
  <si>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</si>
  <si>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</si>
  <si>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</si>
  <si>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</si>
  <si>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</si>
  <si>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</si>
  <si>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</si>
  <si>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</si>
  <si>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</si>
  <si>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</si>
  <si>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</si>
  <si>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</si>
  <si>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</si>
  <si>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</si>
  <si>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</si>
  <si>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</si>
  <si>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</si>
  <si>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</si>
  <si>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</si>
  <si>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</si>
  <si>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</si>
  <si>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</si>
  <si>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</si>
  <si>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</si>
  <si>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</si>
  <si>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</si>
  <si>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</si>
  <si>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</si>
  <si>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</si>
  <si>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</si>
  <si>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</si>
  <si>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</si>
  <si>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</si>
  <si>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</si>
  <si>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</si>
  <si>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</si>
  <si>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</si>
  <si>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</si>
  <si>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</si>
  <si>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</si>
  <si>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</si>
  <si>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</si>
  <si>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</si>
  <si>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</si>
  <si>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</si>
  <si>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</si>
  <si>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</si>
  <si>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</si>
  <si>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</si>
  <si>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</si>
  <si>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</si>
  <si>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</si>
  <si>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</si>
  <si>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</si>
  <si>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</si>
  <si>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</si>
  <si>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</si>
  <si>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</si>
  <si>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</si>
  <si>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</si>
  <si>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</si>
  <si>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</si>
  <si>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</si>
  <si>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</si>
  <si>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</si>
  <si>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</si>
  <si>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</si>
  <si>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</si>
  <si>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</si>
  <si>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</si>
  <si>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</si>
  <si>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</si>
  <si>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</si>
  <si>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</si>
  <si>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</si>
  <si>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</si>
  <si>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</si>
  <si>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</si>
  <si>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</si>
  <si>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</si>
  <si>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</si>
  <si>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</si>
  <si>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</si>
  <si>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</si>
  <si>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</si>
  <si>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</si>
  <si>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</si>
  <si>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</si>
  <si>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</si>
  <si>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</si>
  <si>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</si>
  <si>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</si>
  <si>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</si>
  <si>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</si>
  <si>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</si>
  <si>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</si>
  <si>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</si>
  <si>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</si>
  <si>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</si>
  <si>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</si>
  <si>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</si>
  <si>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</si>
  <si>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</si>
  <si>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</si>
  <si>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</si>
  <si>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</si>
  <si>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</si>
  <si>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</si>
  <si>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</si>
  <si>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</si>
  <si>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</si>
  <si>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</si>
  <si>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</si>
  <si>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</si>
  <si>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</si>
  <si>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</si>
  <si>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</si>
  <si>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</si>
  <si>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</si>
  <si>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</si>
  <si>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</si>
  <si>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</si>
  <si>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</si>
  <si>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</si>
  <si>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</si>
  <si>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</si>
  <si>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</si>
  <si>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</si>
  <si>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</si>
  <si>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</si>
  <si>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</si>
  <si>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</si>
  <si>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</si>
  <si>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</si>
  <si>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</si>
  <si>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</si>
  <si>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</si>
  <si>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</si>
  <si>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</si>
  <si>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</si>
  <si>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</si>
  <si>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</si>
  <si>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</si>
  <si>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</si>
  <si>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</si>
  <si>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</si>
  <si>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</si>
  <si>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</si>
  <si>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</si>
  <si>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</si>
  <si>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</si>
  <si>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</si>
  <si>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</si>
  <si>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</si>
  <si>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</si>
  <si>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</si>
  <si>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</si>
  <si>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</si>
  <si>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</si>
  <si>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</si>
  <si>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</si>
  <si>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</si>
  <si>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</si>
  <si>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</si>
  <si>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</si>
  <si>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</si>
  <si>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</si>
  <si>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</si>
  <si>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</si>
  <si>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</si>
  <si>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</si>
  <si>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</si>
  <si>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</si>
  <si>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</si>
  <si>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</si>
  <si>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</si>
  <si>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</si>
  <si>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</si>
  <si>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</si>
  <si>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</si>
  <si>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</si>
  <si>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</si>
  <si>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</si>
  <si>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</si>
  <si>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</si>
  <si>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</si>
  <si>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</si>
  <si>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</si>
  <si>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</si>
  <si>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</si>
  <si>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</si>
  <si>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</si>
  <si>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</si>
  <si>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</si>
  <si>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</si>
  <si>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</si>
  <si>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</si>
  <si>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</si>
  <si>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</si>
  <si>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</si>
  <si>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</si>
  <si>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</si>
  <si>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</si>
  <si>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</si>
  <si>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</si>
  <si>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</si>
  <si>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</si>
  <si>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</si>
  <si>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</si>
  <si>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</si>
  <si>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</si>
  <si>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</si>
  <si>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</si>
  <si>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</si>
  <si>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</si>
  <si>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</si>
  <si>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</si>
  <si>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</si>
  <si>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</si>
  <si>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</si>
  <si>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</si>
  <si>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</si>
  <si>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</si>
  <si>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</si>
  <si>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</si>
  <si>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</si>
  <si>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</si>
  <si>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</si>
  <si>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</si>
  <si>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</si>
  <si>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</si>
  <si>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</si>
  <si>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</si>
  <si>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</si>
  <si>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</si>
  <si>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</si>
  <si>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</si>
  <si>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</si>
  <si>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</si>
  <si>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</si>
  <si>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</si>
  <si>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</si>
  <si>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</si>
  <si>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</si>
  <si>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</si>
  <si>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</si>
  <si>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</si>
  <si>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</si>
  <si>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</si>
  <si>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</si>
  <si>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</si>
  <si>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</si>
  <si>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</si>
  <si>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</si>
  <si>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</si>
  <si>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</si>
  <si>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</si>
  <si>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</si>
  <si>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</si>
  <si>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</si>
  <si>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</si>
  <si>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</si>
  <si>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</si>
  <si>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</si>
  <si>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</si>
  <si>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</si>
  <si>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</si>
  <si>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</si>
  <si>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</si>
  <si>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</si>
  <si>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</si>
  <si>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</si>
  <si>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</si>
  <si>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</si>
  <si>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</si>
  <si>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</si>
  <si>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</si>
  <si>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</si>
  <si>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</si>
  <si>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</si>
  <si>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</si>
  <si>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</si>
  <si>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</si>
  <si>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</si>
  <si>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</si>
  <si>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</si>
  <si>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</si>
  <si>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</si>
  <si>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</si>
  <si>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</si>
  <si>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</si>
  <si>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</si>
  <si>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</si>
  <si>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</si>
  <si>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</si>
  <si>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</si>
  <si>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</si>
  <si>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</si>
  <si>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</si>
  <si>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</si>
  <si>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</si>
  <si>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</si>
  <si>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</si>
  <si>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</si>
  <si>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</si>
  <si>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</si>
  <si>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</si>
  <si>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</si>
  <si>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</si>
  <si>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</si>
  <si>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</si>
  <si>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</si>
  <si>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</si>
  <si>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</si>
  <si>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</si>
  <si>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</si>
  <si>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</si>
  <si>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</si>
  <si>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</si>
  <si>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</si>
  <si>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</si>
  <si>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</si>
  <si>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</si>
  <si>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</si>
  <si>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</si>
  <si>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</si>
  <si>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</si>
  <si>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</si>
  <si>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</si>
  <si>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</si>
  <si>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</si>
  <si>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</si>
  <si>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</si>
  <si>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</si>
  <si>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</si>
  <si>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</si>
  <si>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</si>
  <si>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</si>
  <si>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</si>
  <si>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</si>
  <si>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</si>
  <si>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</si>
  <si>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</si>
  <si>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</si>
  <si>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</si>
  <si>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</si>
  <si>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</si>
  <si>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</si>
  <si>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</si>
  <si>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</si>
  <si>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</si>
  <si>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</si>
  <si>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</si>
  <si>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</si>
  <si>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</si>
  <si>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</si>
  <si>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</si>
  <si>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</si>
  <si>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</si>
  <si>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</si>
  <si>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</si>
  <si>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</si>
  <si>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</si>
  <si>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</si>
  <si>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</si>
  <si>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</si>
  <si>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</si>
  <si>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</si>
  <si>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</si>
  <si>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</si>
  <si>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</si>
  <si>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</si>
  <si>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</si>
  <si>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</si>
  <si>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</si>
  <si>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</si>
  <si>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</si>
  <si>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</si>
  <si>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</si>
  <si>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</si>
  <si>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</si>
  <si>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</si>
  <si>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</si>
  <si>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</si>
  <si>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</si>
  <si>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</si>
  <si>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</si>
  <si>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</si>
  <si>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</si>
  <si>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</si>
  <si>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</si>
  <si>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</si>
  <si>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</si>
  <si>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</si>
  <si>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</si>
  <si>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</si>
  <si>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</si>
  <si>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</si>
  <si>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</si>
  <si>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</si>
  <si>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</si>
  <si>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</si>
  <si>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</si>
  <si>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</si>
  <si>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</si>
  <si>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</si>
  <si>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</si>
  <si>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</si>
  <si>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</si>
  <si>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</si>
  <si>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</si>
  <si>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</si>
  <si>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</si>
  <si>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</si>
  <si>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</si>
  <si>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</si>
  <si>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</si>
  <si>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</si>
  <si>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</si>
  <si>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</si>
  <si>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</si>
  <si>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</si>
  <si>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</si>
  <si>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</si>
  <si>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</si>
  <si>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</si>
  <si>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</si>
  <si>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</si>
  <si>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</si>
  <si>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</si>
  <si>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</si>
  <si>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</si>
  <si>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</si>
  <si>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</si>
  <si>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</si>
  <si>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</si>
  <si>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</si>
  <si>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</si>
  <si>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</si>
  <si>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</si>
  <si>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</si>
  <si>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</si>
  <si>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</si>
  <si>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</si>
  <si>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</si>
  <si>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</si>
  <si>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</si>
  <si>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</si>
  <si>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</si>
  <si>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</si>
  <si>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</si>
  <si>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</si>
  <si>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</si>
  <si>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</si>
  <si>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</si>
  <si>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</si>
  <si>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</si>
  <si>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</si>
  <si>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</si>
  <si>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</si>
  <si>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</si>
  <si>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</si>
  <si>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</si>
  <si>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</si>
  <si>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</si>
  <si>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</si>
  <si>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</si>
  <si>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</si>
  <si>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</si>
  <si>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</si>
  <si>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</si>
  <si>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</si>
  <si>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</si>
  <si>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</si>
  <si>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</si>
  <si>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</si>
  <si>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</si>
  <si>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</si>
  <si>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</si>
  <si>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</si>
  <si>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</si>
  <si>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</si>
  <si>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</si>
  <si>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</si>
  <si>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</si>
  <si>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</si>
  <si>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</si>
  <si>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</si>
  <si>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</si>
  <si>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</si>
  <si>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</si>
  <si>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</si>
  <si>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</si>
  <si>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</si>
  <si>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</si>
  <si>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</si>
  <si>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</si>
  <si>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</si>
  <si>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</si>
  <si>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</si>
  <si>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</si>
  <si>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</si>
  <si>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</si>
  <si>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</si>
  <si>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</si>
  <si>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</si>
  <si>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</si>
  <si>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</si>
  <si>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</si>
  <si>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</si>
  <si>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</si>
  <si>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</si>
  <si>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</si>
  <si>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</si>
  <si>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</si>
  <si>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</si>
  <si>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</si>
  <si>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</si>
  <si>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</si>
  <si>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</si>
  <si>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</si>
  <si>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</si>
  <si>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</si>
  <si>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</si>
  <si>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</si>
  <si>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</si>
  <si>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</si>
  <si>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</si>
  <si>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</si>
  <si>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</si>
  <si>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</si>
  <si>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</si>
  <si>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</si>
  <si>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</si>
  <si>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</si>
  <si>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</si>
  <si>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</si>
  <si>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</si>
  <si>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</si>
  <si>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</si>
  <si>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</si>
  <si>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</si>
  <si>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</si>
  <si>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</si>
  <si>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</si>
  <si>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</si>
  <si>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</si>
  <si>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</si>
  <si>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</si>
  <si>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</si>
  <si>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</si>
  <si>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</si>
  <si>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</si>
  <si>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</si>
  <si>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</si>
  <si>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</si>
  <si>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</si>
  <si>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</si>
  <si>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</si>
  <si>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</si>
  <si>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</si>
  <si>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</si>
  <si>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</si>
  <si>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</si>
  <si>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</si>
  <si>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</si>
  <si>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</si>
  <si>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</si>
  <si>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</si>
  <si>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</si>
  <si>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</si>
  <si>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</si>
  <si>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</si>
  <si>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</si>
  <si>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</si>
  <si>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</si>
  <si>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</si>
  <si>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</si>
  <si>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</si>
  <si>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</si>
  <si>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</si>
  <si>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</si>
  <si>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</si>
  <si>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</si>
  <si>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</si>
  <si>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</si>
  <si>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</si>
  <si>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</si>
  <si>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</si>
  <si>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</si>
  <si>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</si>
  <si>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</si>
  <si>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</si>
  <si>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</si>
  <si>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</si>
  <si>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</si>
  <si>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</si>
  <si>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</si>
  <si>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</si>
  <si>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</si>
  <si>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</si>
  <si>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</si>
  <si>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</si>
  <si>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</si>
  <si>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</si>
  <si>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</si>
  <si>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</si>
  <si>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</si>
  <si>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</si>
  <si>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</si>
  <si>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</si>
  <si>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</si>
  <si>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</si>
  <si>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</si>
  <si>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</si>
  <si>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</si>
  <si>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</si>
  <si>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</si>
  <si>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</si>
  <si>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</si>
  <si>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</si>
  <si>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</si>
  <si>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</si>
  <si>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</si>
  <si>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</si>
  <si>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</si>
  <si>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</si>
  <si>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</si>
  <si>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</si>
  <si>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</si>
  <si>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</si>
  <si>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</si>
  <si>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</si>
  <si>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</si>
  <si>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</si>
  <si>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</si>
  <si>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</si>
  <si>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</si>
  <si>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</si>
  <si>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</si>
  <si>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</si>
  <si>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</si>
  <si>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</si>
  <si>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</si>
  <si>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</si>
  <si>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</si>
  <si>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</si>
  <si>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</si>
  <si>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</si>
  <si>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</si>
  <si>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</si>
  <si>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</si>
  <si>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</si>
  <si>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</si>
  <si>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</si>
  <si>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</si>
  <si>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</si>
  <si>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</si>
  <si>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</si>
  <si>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</si>
  <si>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</si>
  <si>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</si>
  <si>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</si>
  <si>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</si>
  <si>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</si>
  <si>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</si>
  <si>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</si>
  <si>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</si>
  <si>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</si>
  <si>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</si>
  <si>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</si>
  <si>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</si>
  <si>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</si>
  <si>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</si>
  <si>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</si>
  <si>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</si>
  <si>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</si>
  <si>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</si>
  <si>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</si>
  <si>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</si>
  <si>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</si>
  <si>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</si>
  <si>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</si>
  <si>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</si>
  <si>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</si>
  <si>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</si>
  <si>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</si>
  <si>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</si>
  <si>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</si>
  <si>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</si>
  <si>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</si>
  <si>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</si>
  <si>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</si>
  <si>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</si>
  <si>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</si>
  <si>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</si>
  <si>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</si>
  <si>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</si>
  <si>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</si>
  <si>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</si>
  <si>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</si>
  <si>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</si>
  <si>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</si>
  <si>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</si>
  <si>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</si>
  <si>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</si>
  <si>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</si>
  <si>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</si>
  <si>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</si>
  <si>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</si>
  <si>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</si>
  <si>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</si>
  <si>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</si>
  <si>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</si>
  <si>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</si>
  <si>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</si>
  <si>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</si>
  <si>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</si>
  <si>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</si>
  <si>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</si>
  <si>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</si>
  <si>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</si>
  <si>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</si>
  <si>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</si>
  <si>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</si>
  <si>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</si>
  <si>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</si>
  <si>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</si>
  <si>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</si>
  <si>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</si>
  <si>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</si>
  <si>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</si>
  <si>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</si>
  <si>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</si>
  <si>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</si>
  <si>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</si>
  <si>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</si>
  <si>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</si>
  <si>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</si>
  <si>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</si>
  <si>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</si>
  <si>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</si>
  <si>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</si>
  <si>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</si>
  <si>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</si>
  <si>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</si>
  <si>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</si>
  <si>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</si>
  <si>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</si>
  <si>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</si>
  <si>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</si>
  <si>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</si>
  <si>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</si>
  <si>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</si>
  <si>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</si>
  <si>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</si>
  <si>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</si>
  <si>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</si>
  <si>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</si>
  <si>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</si>
  <si>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</si>
  <si>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</si>
  <si>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</si>
  <si>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</si>
  <si>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</si>
  <si>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</si>
  <si>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</si>
  <si>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</si>
  <si>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</si>
  <si>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</si>
  <si>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</si>
  <si>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</si>
  <si>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</si>
  <si>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</si>
  <si>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</si>
  <si>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</si>
  <si>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</si>
  <si>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</si>
  <si>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</si>
  <si>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</si>
  <si>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</si>
  <si>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</si>
  <si>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</si>
  <si>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</si>
  <si>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</si>
  <si>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</si>
  <si>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</si>
  <si>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</si>
  <si>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</si>
  <si>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</si>
  <si>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</si>
  <si>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</si>
  <si>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</si>
  <si>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</si>
  <si>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</si>
  <si>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</si>
  <si>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</si>
  <si>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</si>
  <si>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</si>
  <si>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</si>
  <si>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</si>
  <si>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</si>
  <si>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</si>
  <si>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</si>
  <si>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</si>
  <si>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</si>
  <si>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</si>
  <si>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</si>
  <si>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</si>
  <si>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</si>
  <si>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</si>
  <si>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</si>
  <si>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</si>
  <si>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</si>
  <si>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</si>
  <si>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</si>
  <si>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</si>
  <si>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</si>
  <si>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</si>
  <si>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</si>
  <si>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</si>
  <si>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</si>
  <si>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</si>
  <si>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</si>
  <si>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</si>
  <si>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</si>
  <si>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</si>
  <si>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</si>
  <si>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</si>
  <si>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</si>
  <si>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</si>
  <si>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</si>
  <si>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</si>
  <si>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</si>
  <si>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</si>
  <si>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</si>
  <si>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</si>
  <si>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</si>
  <si>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</si>
  <si>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</si>
  <si>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</si>
  <si>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</si>
  <si>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</si>
  <si>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</si>
  <si>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</si>
  <si>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</si>
  <si>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</si>
  <si>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</si>
  <si>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</si>
  <si>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</si>
  <si>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</si>
  <si>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</si>
  <si>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</si>
  <si>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</si>
  <si>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</si>
  <si>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</si>
  <si>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</si>
  <si>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</si>
  <si>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</si>
  <si>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</si>
  <si>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</si>
  <si>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</si>
  <si>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</si>
  <si>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</si>
  <si>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</si>
  <si>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</si>
  <si>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</si>
  <si>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</si>
  <si>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</si>
  <si>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</si>
  <si>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</si>
  <si>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</si>
  <si>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</si>
  <si>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</si>
  <si>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</si>
  <si>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</si>
  <si>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</si>
  <si>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</si>
  <si>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</si>
  <si>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</si>
  <si>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</si>
  <si>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</si>
  <si>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</si>
  <si>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</si>
  <si>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</si>
  <si>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</si>
  <si>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</si>
  <si>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</si>
  <si>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</si>
  <si>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</si>
  <si>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</si>
  <si>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</si>
  <si>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</si>
  <si>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</si>
  <si>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</si>
  <si>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</si>
  <si>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</si>
  <si>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</si>
  <si>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</si>
  <si>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</si>
  <si>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</si>
  <si>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</si>
  <si>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</si>
  <si>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</si>
  <si>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</si>
  <si>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</si>
  <si>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</si>
  <si>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</si>
  <si>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</si>
  <si>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</si>
  <si>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</si>
  <si>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</si>
  <si>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</si>
  <si>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</si>
  <si>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</si>
  <si>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</si>
  <si>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</si>
  <si>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</si>
  <si>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</si>
  <si>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</si>
  <si>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</si>
  <si>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</si>
  <si>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</si>
  <si>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</si>
  <si>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</si>
  <si>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</si>
  <si>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</si>
  <si>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</si>
  <si>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</si>
  <si>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</si>
  <si>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</si>
  <si>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</si>
  <si>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</si>
  <si>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</si>
  <si>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</si>
  <si>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</si>
  <si>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</si>
  <si>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</si>
  <si>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</si>
  <si>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</si>
  <si>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</si>
  <si>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</si>
  <si>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</si>
  <si>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</si>
  <si>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</si>
  <si>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</si>
  <si>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</si>
  <si>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</si>
  <si>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</si>
  <si>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</si>
  <si>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</si>
  <si>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</si>
  <si>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</si>
  <si>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</si>
  <si>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</si>
  <si>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</si>
  <si>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</si>
  <si>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</si>
  <si>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</si>
  <si>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</si>
  <si>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</si>
  <si>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</si>
  <si>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</si>
  <si>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</si>
  <si>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</si>
  <si>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</si>
  <si>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</si>
  <si>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</si>
  <si>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</si>
  <si>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</si>
  <si>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</si>
  <si>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</si>
  <si>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</si>
  <si>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</si>
  <si>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</si>
  <si>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</si>
  <si>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</si>
  <si>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</si>
  <si>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</si>
  <si>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</si>
  <si>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</si>
  <si>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</si>
  <si>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</si>
  <si>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</si>
  <si>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</si>
  <si>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</si>
  <si>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</si>
  <si>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</si>
  <si>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</si>
  <si>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</si>
  <si>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</si>
  <si>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</si>
  <si>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</si>
  <si>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</si>
  <si>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</si>
  <si>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</si>
  <si>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</si>
  <si>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</si>
  <si>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</si>
  <si>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</si>
  <si>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</si>
  <si>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</si>
  <si>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</si>
  <si>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</si>
  <si>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</si>
  <si>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</si>
  <si>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</si>
  <si>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</si>
  <si>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</si>
  <si>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</si>
  <si>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</si>
  <si>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</si>
  <si>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</si>
  <si>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</si>
  <si>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</si>
  <si>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</si>
  <si>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</si>
  <si>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</si>
  <si>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</si>
  <si>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</si>
  <si>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</si>
  <si>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</si>
  <si>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</si>
  <si>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</si>
  <si>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</si>
  <si>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</si>
  <si>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</si>
  <si>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</si>
  <si>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</si>
  <si>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</si>
  <si>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</si>
  <si>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</si>
  <si>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</si>
  <si>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</si>
  <si>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</si>
  <si>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</si>
  <si>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</si>
  <si>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</si>
  <si>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</si>
  <si>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</si>
  <si>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</si>
  <si>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</si>
  <si>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</si>
  <si>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</si>
  <si>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</si>
  <si>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</si>
  <si>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</si>
  <si>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</si>
  <si>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</si>
  <si>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</si>
  <si>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</si>
  <si>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</si>
  <si>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</si>
  <si>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</si>
  <si>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</si>
  <si>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</si>
  <si>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</si>
  <si>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</si>
  <si>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</si>
  <si>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</si>
  <si>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</si>
  <si>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</si>
  <si>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</si>
  <si>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</si>
  <si>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</si>
  <si>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</si>
  <si>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</si>
  <si>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</si>
  <si>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</si>
  <si>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</si>
  <si>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</si>
  <si>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</si>
  <si>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</si>
  <si>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</si>
  <si>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</si>
  <si>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</si>
  <si>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</si>
  <si>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</si>
  <si>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</si>
  <si>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</si>
  <si>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</si>
  <si>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</si>
  <si>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</si>
  <si>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</si>
  <si>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</si>
  <si>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</si>
  <si>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</si>
  <si>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</si>
  <si>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</si>
  <si>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</si>
  <si>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</si>
  <si>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</si>
  <si>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</si>
  <si>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</si>
  <si>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</si>
  <si>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</si>
  <si>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</si>
  <si>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</si>
  <si>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</si>
  <si>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</si>
  <si>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</si>
  <si>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</si>
  <si>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</si>
  <si>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</si>
  <si>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</si>
  <si>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</si>
  <si>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</si>
  <si>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</si>
  <si>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</si>
  <si>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</si>
  <si>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</si>
  <si>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</si>
  <si>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</si>
  <si>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</si>
  <si>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</si>
  <si>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</si>
  <si>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</si>
  <si>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</si>
  <si>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</si>
  <si>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</si>
  <si>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</si>
  <si>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</si>
  <si>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</si>
  <si>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</si>
  <si>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</si>
  <si>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</si>
  <si>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</si>
  <si>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</si>
  <si>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</si>
  <si>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</si>
  <si>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</si>
  <si>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</si>
  <si>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</si>
  <si>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</si>
  <si>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</si>
  <si>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</si>
  <si>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</si>
  <si>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</si>
  <si>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</si>
  <si>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</si>
  <si>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</si>
  <si>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</si>
  <si>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</si>
  <si>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</si>
  <si>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</si>
  <si>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</si>
  <si>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</si>
  <si>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</si>
  <si>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</si>
  <si>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</si>
  <si>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</si>
  <si>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</si>
  <si>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</si>
  <si>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</si>
  <si>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</si>
  <si>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</si>
  <si>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</si>
  <si>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</si>
  <si>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</si>
  <si>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</si>
  <si>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</si>
  <si>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</si>
  <si>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</si>
  <si>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</si>
  <si>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</si>
  <si>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</si>
  <si>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</si>
  <si>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</si>
  <si>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</si>
  <si>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</si>
  <si>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</si>
  <si>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</si>
  <si>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</si>
  <si>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</si>
  <si>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</si>
  <si>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</si>
  <si>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</si>
  <si>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</si>
  <si>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</si>
  <si>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</si>
  <si>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</si>
  <si>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</si>
  <si>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</si>
  <si>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</si>
  <si>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</si>
  <si>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</si>
  <si>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</si>
  <si>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</si>
  <si>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</si>
  <si>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</si>
  <si>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</si>
  <si>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</si>
  <si>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</si>
  <si>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</si>
  <si>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</si>
  <si>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</si>
  <si>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</si>
  <si>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</si>
  <si>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</si>
  <si>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</si>
  <si>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</si>
  <si>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</si>
  <si>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</si>
  <si>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</si>
  <si>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</si>
  <si>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</si>
  <si>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</si>
  <si>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</si>
  <si>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</si>
  <si>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</si>
  <si>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</si>
  <si>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</si>
  <si>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</si>
  <si>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</si>
  <si>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</si>
  <si>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</si>
  <si>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</si>
  <si>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</si>
  <si>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</si>
  <si>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</si>
  <si>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</si>
  <si>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</si>
  <si>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</si>
  <si>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</si>
  <si>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</si>
  <si>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</si>
  <si>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</si>
  <si>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</si>
  <si>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</si>
  <si>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</si>
  <si>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</si>
  <si>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</si>
  <si>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</si>
  <si>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</si>
  <si>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</si>
  <si>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</si>
  <si>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</si>
  <si>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</si>
  <si>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</si>
  <si>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</si>
  <si>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</si>
  <si>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</si>
  <si>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</si>
  <si>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</si>
  <si>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</si>
  <si>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</si>
  <si>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</si>
  <si>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</si>
  <si>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</si>
  <si>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</si>
  <si>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</si>
  <si>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</si>
  <si>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</si>
  <si>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</si>
  <si>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</si>
  <si>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</si>
  <si>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</si>
  <si>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</si>
  <si>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</si>
  <si>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</si>
  <si>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</si>
  <si>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</si>
  <si>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</si>
  <si>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</si>
  <si>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</si>
  <si>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</si>
  <si>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</si>
  <si>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</si>
  <si>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</si>
  <si>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</si>
  <si>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</si>
  <si>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</si>
  <si>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</si>
  <si>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</si>
  <si>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</si>
  <si>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</si>
  <si>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</si>
  <si>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</si>
  <si>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</si>
  <si>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</si>
  <si>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</si>
  <si>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</si>
  <si>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</si>
  <si>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</si>
  <si>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</si>
  <si>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</si>
  <si>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</si>
  <si>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</si>
  <si>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</si>
  <si>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</si>
  <si>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</si>
  <si>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</si>
  <si>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</si>
  <si>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</si>
  <si>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</si>
  <si>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</si>
  <si>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</si>
  <si>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</si>
  <si>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</si>
  <si>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</si>
  <si>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</si>
  <si>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</si>
  <si>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</si>
  <si>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</si>
  <si>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</si>
  <si>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</si>
  <si>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</si>
  <si>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</si>
  <si>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</si>
  <si>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</si>
  <si>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</si>
  <si>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</si>
  <si>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</si>
  <si>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</si>
  <si>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</si>
  <si>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</si>
  <si>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</si>
  <si>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</si>
  <si>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</si>
  <si>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</si>
  <si>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</si>
  <si>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</si>
  <si>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</si>
  <si>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</si>
  <si>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</si>
  <si>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</si>
  <si>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</si>
  <si>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</si>
  <si>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</si>
  <si>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</si>
  <si>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</si>
  <si>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</si>
  <si>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</si>
  <si>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</si>
  <si>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</si>
  <si>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</si>
  <si>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</si>
  <si>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</si>
  <si>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</si>
  <si>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</si>
  <si>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</si>
  <si>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</si>
  <si>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</si>
  <si>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</si>
  <si>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</si>
  <si>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</si>
  <si>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</si>
  <si>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</si>
  <si>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</si>
  <si>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</si>
  <si>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</si>
  <si>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</si>
  <si>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</si>
  <si>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</si>
  <si>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</si>
  <si>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</si>
  <si>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</si>
  <si>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</si>
  <si>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</si>
  <si>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</si>
  <si>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</si>
  <si>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</si>
  <si>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</si>
  <si>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</si>
  <si>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</si>
  <si>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</si>
  <si>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</si>
  <si>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</si>
  <si>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</si>
  <si>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</si>
  <si>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</si>
  <si>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</si>
  <si>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</si>
  <si>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</si>
  <si>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</si>
  <si>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</si>
  <si>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</si>
  <si>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</si>
  <si>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</si>
  <si>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</si>
  <si>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</si>
  <si>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</si>
  <si>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</si>
  <si>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</si>
  <si>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</si>
  <si>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</si>
  <si>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</si>
  <si>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</si>
  <si>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</si>
  <si>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</si>
  <si>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</si>
  <si>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</si>
  <si>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</si>
  <si>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</si>
  <si>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</si>
  <si>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</si>
  <si>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</si>
  <si>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</si>
  <si>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</si>
  <si>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</si>
  <si>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</si>
  <si>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</si>
  <si>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</si>
  <si>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</si>
  <si>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</si>
  <si>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</si>
  <si>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</si>
  <si>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</si>
  <si>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</si>
  <si>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</si>
  <si>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</si>
  <si>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</si>
  <si>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</si>
  <si>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</si>
  <si>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</si>
  <si>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</si>
  <si>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</si>
  <si>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</si>
  <si>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</si>
  <si>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</si>
  <si>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</si>
  <si>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</si>
  <si>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</si>
  <si>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</si>
  <si>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</si>
  <si>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</si>
  <si>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</si>
  <si>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</si>
  <si>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</si>
  <si>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</si>
  <si>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</si>
  <si>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</si>
  <si>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</si>
  <si>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</si>
  <si>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</si>
  <si>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</si>
  <si>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</si>
  <si>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</si>
  <si>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</si>
  <si>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</si>
  <si>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</si>
  <si>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</si>
  <si>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</si>
  <si>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</si>
  <si>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</si>
  <si>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</si>
  <si>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</si>
  <si>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</si>
  <si>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</si>
  <si>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</si>
  <si>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</si>
  <si>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</si>
  <si>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</si>
  <si>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</si>
  <si>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</si>
  <si>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</si>
  <si>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</si>
  <si>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</si>
  <si>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</si>
  <si>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</si>
  <si>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</si>
  <si>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</si>
  <si>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</si>
  <si>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</si>
  <si>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</si>
  <si>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</si>
  <si>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</si>
  <si>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</si>
  <si>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</si>
  <si>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</si>
  <si>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</si>
  <si>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</si>
  <si>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</si>
  <si>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</si>
  <si>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</si>
  <si>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</si>
  <si>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</si>
  <si>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</si>
  <si>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</si>
  <si>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</si>
  <si>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</si>
  <si>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</si>
  <si>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</si>
  <si>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</si>
  <si>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</si>
  <si>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</si>
  <si>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</si>
  <si>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</si>
  <si>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</si>
  <si>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</si>
  <si>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</si>
  <si>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</si>
  <si>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</si>
  <si>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</si>
  <si>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</si>
  <si>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</si>
  <si>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</si>
  <si>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</si>
  <si>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</si>
  <si>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</si>
  <si>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</si>
  <si>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</si>
  <si>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</si>
  <si>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</si>
  <si>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</si>
  <si>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</si>
  <si>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</si>
  <si>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</si>
  <si>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</si>
  <si>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</si>
  <si>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</si>
  <si>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</si>
  <si>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</si>
  <si>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</si>
  <si>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</si>
  <si>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</si>
  <si>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</si>
  <si>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</si>
  <si>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</si>
  <si>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</si>
  <si>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</si>
  <si>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</si>
  <si>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</si>
  <si>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</si>
  <si>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</si>
  <si>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</si>
  <si>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</si>
  <si>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</si>
  <si>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</si>
  <si>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</si>
  <si>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</si>
  <si>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</si>
  <si>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</si>
  <si>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</si>
  <si>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</si>
  <si>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</si>
  <si>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</si>
  <si>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</si>
  <si>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</si>
  <si>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</si>
  <si>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</si>
  <si>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</si>
  <si>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</si>
  <si>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</si>
  <si>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</si>
  <si>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</si>
  <si>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</si>
  <si>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</si>
  <si>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</si>
  <si>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</si>
  <si>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</si>
  <si>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</si>
  <si>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</si>
  <si>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</si>
  <si>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</si>
  <si>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</si>
  <si>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</si>
  <si>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</si>
  <si>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</si>
  <si>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</si>
  <si>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</si>
  <si>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</si>
  <si>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</si>
  <si>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</si>
  <si>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</si>
  <si>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</si>
  <si>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</si>
  <si>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</si>
  <si>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</si>
  <si>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</si>
  <si>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</si>
  <si>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</si>
  <si>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</si>
  <si>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</si>
  <si>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</si>
  <si>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</si>
  <si>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</si>
  <si>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</si>
  <si>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</si>
  <si>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</si>
  <si>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</si>
  <si>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</si>
  <si>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</si>
  <si>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</si>
  <si>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</si>
  <si>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</si>
  <si>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</si>
  <si>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</si>
  <si>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</si>
  <si>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</si>
  <si>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</si>
  <si>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</si>
  <si>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</si>
  <si>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</si>
  <si>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</si>
  <si>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</si>
  <si>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</si>
  <si>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</si>
  <si>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</si>
  <si>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</si>
  <si>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</si>
  <si>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</si>
  <si>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</si>
  <si>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</si>
  <si>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</si>
  <si>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</si>
  <si>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</si>
  <si>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</si>
  <si>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</si>
  <si>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</si>
  <si>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</si>
  <si>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</si>
  <si>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</si>
  <si>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</si>
  <si>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</si>
  <si>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</si>
  <si>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</si>
  <si>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</si>
  <si>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</si>
  <si>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</si>
  <si>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</si>
  <si>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</si>
  <si>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</si>
  <si>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</si>
  <si>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</si>
  <si>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</si>
  <si>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</si>
  <si>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</si>
  <si>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</si>
  <si>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</si>
  <si>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</si>
  <si>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</si>
  <si>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</si>
  <si>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</si>
  <si>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</si>
  <si>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</si>
  <si>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</si>
  <si>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</si>
  <si>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</si>
  <si>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</si>
  <si>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</si>
  <si>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</si>
  <si>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</si>
  <si>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</si>
  <si>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</si>
  <si>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</si>
  <si>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</si>
  <si>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</si>
  <si>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</si>
  <si>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</si>
  <si>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</si>
  <si>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</si>
  <si>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</si>
  <si>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</si>
  <si>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</si>
  <si>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</si>
  <si>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</si>
  <si>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</si>
  <si>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</si>
  <si>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</si>
  <si>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</si>
  <si>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</si>
  <si>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</si>
  <si>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</si>
  <si>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</si>
  <si>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</si>
  <si>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</si>
  <si>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</si>
  <si>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</si>
  <si>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</si>
  <si>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</si>
  <si>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</si>
  <si>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</si>
  <si>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</si>
  <si>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</si>
  <si>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</si>
  <si>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</si>
  <si>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</si>
  <si>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</si>
  <si>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</si>
  <si>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</si>
  <si>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</si>
  <si>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</si>
  <si>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</si>
  <si>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</si>
  <si>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</si>
  <si>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</si>
  <si>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</si>
  <si>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</si>
  <si>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</si>
  <si>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</si>
  <si>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</si>
  <si>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</si>
  <si>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</si>
  <si>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</si>
  <si>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</si>
  <si>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</si>
  <si>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</si>
  <si>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</si>
  <si>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</si>
  <si>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</si>
  <si>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</si>
  <si>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</si>
  <si>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</si>
  <si>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</si>
  <si>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</si>
  <si>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</si>
  <si>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</si>
  <si>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</si>
  <si>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</si>
  <si>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</si>
  <si>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</si>
  <si>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</si>
  <si>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</si>
  <si>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</si>
  <si>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</si>
  <si>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</si>
  <si>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</si>
  <si>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</si>
  <si>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</si>
  <si>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</si>
  <si>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</si>
  <si>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</si>
  <si>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</si>
  <si>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</si>
  <si>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</si>
  <si>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</si>
  <si>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</si>
  <si>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</si>
  <si>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</si>
  <si>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</si>
  <si>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</si>
  <si>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</si>
  <si>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</si>
  <si>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</si>
  <si>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</si>
  <si>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</si>
  <si>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</si>
  <si>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</si>
  <si>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</si>
  <si>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</si>
  <si>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</si>
  <si>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</si>
  <si>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</si>
  <si>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</si>
  <si>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</si>
  <si>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</si>
  <si>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</si>
  <si>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</si>
  <si>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</si>
  <si>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</si>
  <si>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</si>
  <si>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</si>
  <si>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</si>
  <si>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</si>
  <si>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</si>
  <si>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</si>
  <si>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</si>
  <si>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</si>
  <si>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</si>
  <si>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</si>
  <si>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</si>
  <si>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</si>
  <si>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</si>
  <si>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</si>
  <si>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</si>
  <si>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</si>
  <si>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</si>
  <si>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</si>
  <si>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</si>
  <si>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</si>
  <si>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</si>
  <si>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</si>
  <si>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</si>
  <si>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</si>
  <si>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</si>
  <si>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</si>
  <si>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</si>
  <si>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</si>
  <si>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</si>
  <si>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</si>
  <si>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</si>
  <si>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</si>
  <si>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</si>
  <si>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</si>
  <si>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</si>
  <si>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</si>
  <si>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</si>
  <si>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</si>
  <si>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</si>
  <si>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</si>
  <si>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</si>
  <si>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</si>
  <si>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</si>
  <si>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</si>
  <si>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</si>
  <si>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</si>
  <si>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</si>
  <si>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</si>
  <si>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</si>
  <si>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</si>
  <si>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</si>
  <si>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</si>
  <si>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</si>
  <si>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</si>
  <si>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</si>
  <si>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</si>
  <si>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</si>
  <si>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</si>
  <si>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</si>
  <si>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</si>
  <si>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</si>
  <si>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</si>
  <si>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</si>
  <si>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</si>
  <si>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</si>
  <si>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</si>
  <si>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</si>
  <si>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</si>
  <si>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</si>
  <si>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</si>
  <si>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</si>
  <si>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</si>
  <si>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</si>
  <si>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</si>
  <si>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</si>
  <si>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</si>
  <si>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</si>
  <si>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</si>
  <si>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</si>
  <si>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</si>
  <si>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</si>
  <si>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</si>
  <si>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</si>
  <si>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</si>
  <si>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</si>
  <si>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</si>
  <si>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</si>
  <si>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</si>
  <si>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</si>
  <si>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</si>
  <si>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</si>
  <si>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</si>
  <si>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</si>
  <si>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</si>
  <si>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</si>
  <si>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</si>
  <si>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</si>
  <si>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</si>
  <si>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</si>
  <si>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</si>
  <si>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</si>
  <si>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</si>
  <si>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</si>
  <si>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</si>
  <si>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</si>
  <si>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</si>
  <si>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</si>
  <si>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</si>
  <si>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</si>
  <si>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</si>
  <si>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</si>
  <si>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</si>
  <si>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</si>
  <si>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</si>
  <si>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</si>
  <si>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</si>
  <si>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</si>
  <si>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</si>
  <si>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</si>
  <si>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</si>
  <si>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</si>
  <si>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</si>
  <si>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</si>
  <si>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</si>
  <si>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</si>
  <si>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</si>
  <si>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</si>
  <si>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</si>
  <si>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</si>
  <si>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</si>
  <si>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</si>
  <si>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</si>
  <si>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</si>
  <si>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</si>
  <si>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</si>
  <si>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</si>
  <si>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</si>
  <si>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</si>
  <si>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</si>
  <si>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</si>
  <si>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</si>
  <si>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</si>
  <si>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</si>
  <si>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</si>
  <si>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</si>
  <si>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</si>
  <si>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</si>
  <si>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</si>
  <si>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</si>
  <si>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</si>
  <si>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</si>
  <si>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</si>
  <si>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</si>
  <si>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</si>
  <si>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</si>
  <si>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</si>
  <si>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</si>
  <si>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</si>
  <si>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</si>
  <si>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</si>
  <si>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</si>
  <si>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</si>
  <si>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</si>
  <si>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</si>
  <si>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</si>
  <si>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</si>
  <si>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</si>
  <si>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</si>
  <si>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</si>
  <si>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</si>
  <si>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</si>
  <si>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</si>
  <si>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</si>
  <si>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</si>
  <si>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</si>
  <si>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</si>
  <si>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</si>
  <si>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</si>
  <si>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</si>
  <si>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</si>
  <si>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</si>
  <si>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</si>
  <si>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</si>
  <si>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</si>
  <si>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</si>
  <si>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</si>
  <si>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</si>
  <si>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</si>
  <si>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</si>
  <si>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</si>
  <si>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</si>
  <si>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</si>
  <si>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</si>
  <si>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</si>
  <si>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</si>
  <si>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</si>
  <si>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</si>
  <si>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</si>
  <si>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</si>
  <si>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</si>
  <si>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</si>
  <si>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</si>
  <si>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</si>
  <si>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</si>
  <si>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</si>
  <si>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</si>
  <si>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</si>
  <si>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</si>
  <si>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</si>
  <si>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</si>
  <si>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</si>
  <si>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</si>
  <si>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</si>
  <si>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</si>
  <si>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</si>
  <si>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</si>
  <si>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</si>
  <si>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</si>
  <si>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</si>
  <si>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</si>
  <si>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</si>
  <si>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</si>
  <si>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</si>
  <si>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</si>
  <si>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</si>
  <si>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</si>
  <si>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</si>
  <si>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</si>
  <si>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</si>
  <si>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</si>
  <si>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</si>
  <si>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</si>
  <si>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</si>
  <si>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</si>
  <si>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</si>
  <si>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</si>
  <si>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</si>
  <si>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</si>
  <si>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</si>
  <si>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</si>
  <si>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</si>
  <si>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</si>
  <si>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</si>
  <si>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</si>
  <si>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</si>
  <si>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</si>
  <si>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</si>
  <si>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</si>
  <si>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</si>
  <si>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</si>
  <si>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</si>
  <si>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</si>
  <si>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</si>
  <si>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</si>
  <si>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</si>
  <si>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</si>
  <si>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</si>
  <si>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</si>
  <si>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</si>
  <si>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</si>
  <si>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</si>
  <si>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</si>
  <si>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</si>
  <si>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</si>
  <si>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</si>
  <si>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</si>
  <si>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</si>
  <si>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</si>
  <si>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</si>
  <si>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</si>
  <si>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</si>
  <si>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</si>
  <si>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</si>
  <si>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</si>
  <si>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</si>
  <si>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</si>
  <si>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</si>
  <si>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</si>
  <si>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</si>
  <si>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</si>
  <si>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</si>
  <si>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</si>
  <si>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</si>
  <si>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</si>
  <si>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</si>
  <si>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</si>
  <si>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</si>
  <si>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</si>
  <si>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</si>
  <si>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</si>
  <si>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</si>
  <si>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</si>
  <si>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</si>
  <si>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</si>
  <si>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</si>
  <si>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</si>
  <si>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</si>
  <si>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</si>
  <si>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</si>
  <si>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</si>
  <si>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</si>
  <si>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</si>
  <si>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</si>
  <si>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</si>
  <si>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</si>
  <si>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</si>
  <si>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</si>
  <si>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</si>
  <si>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</si>
  <si>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</si>
  <si>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</si>
  <si>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</si>
  <si>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</si>
  <si>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</si>
  <si>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</si>
  <si>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</si>
  <si>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</si>
  <si>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</si>
  <si>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</si>
  <si>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</si>
  <si>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</si>
  <si>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</si>
  <si>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</si>
  <si>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</si>
  <si>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</si>
  <si>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</si>
  <si>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</si>
  <si>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</si>
  <si>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</si>
  <si>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</si>
  <si>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</si>
  <si>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</si>
  <si>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</si>
  <si>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</si>
  <si>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</si>
  <si>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</si>
  <si>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</si>
  <si>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</si>
  <si>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</si>
  <si>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</si>
  <si>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</si>
  <si>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</si>
  <si>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</si>
  <si>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</si>
  <si>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</si>
  <si>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</si>
  <si>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</si>
  <si>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</si>
  <si>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</si>
  <si>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</si>
  <si>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</si>
  <si>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</si>
  <si>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</si>
  <si>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</si>
  <si>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</si>
  <si>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</si>
  <si>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</si>
  <si>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</si>
  <si>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</si>
  <si>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</si>
  <si>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</si>
  <si>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</si>
  <si>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</si>
  <si>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</si>
  <si>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</si>
  <si>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</si>
  <si>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</si>
  <si>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</si>
  <si>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</si>
  <si>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</si>
  <si>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</si>
  <si>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</si>
  <si>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</si>
  <si>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</si>
  <si>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</si>
  <si>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</si>
  <si>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</si>
  <si>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</si>
  <si>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</si>
  <si>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</si>
  <si>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</si>
  <si>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</si>
  <si>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</si>
  <si>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</si>
  <si>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</si>
  <si>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</si>
  <si>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</si>
  <si>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</si>
  <si>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</si>
  <si>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</si>
  <si>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</si>
  <si>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</si>
  <si>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</si>
  <si>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</si>
  <si>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</si>
  <si>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</si>
  <si>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</si>
  <si>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</si>
  <si>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</si>
  <si>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</si>
  <si>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</si>
  <si>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</si>
  <si>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</si>
  <si>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</si>
  <si>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</si>
  <si>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</si>
  <si>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</si>
  <si>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</si>
  <si>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</si>
  <si>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</si>
  <si>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</si>
  <si>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</si>
  <si>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</si>
  <si>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</si>
  <si>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</si>
  <si>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</si>
  <si>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</si>
  <si>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</si>
  <si>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</si>
  <si>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</si>
  <si>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</si>
  <si>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</si>
  <si>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</si>
  <si>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</si>
  <si>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</si>
  <si>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</si>
  <si>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</si>
  <si>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</si>
  <si>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</si>
  <si>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</si>
  <si>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</si>
  <si>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</si>
  <si>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</si>
  <si>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</si>
  <si>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</si>
  <si>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</si>
  <si>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</si>
  <si>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</si>
  <si>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</si>
  <si>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</si>
  <si>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</si>
  <si>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</si>
  <si>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</si>
  <si>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</si>
  <si>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</si>
  <si>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</si>
  <si>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</si>
  <si>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</si>
  <si>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</si>
  <si>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</si>
  <si>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</si>
  <si>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</si>
  <si>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</si>
  <si>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</si>
  <si>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</si>
  <si>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</si>
  <si>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</si>
  <si>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</si>
  <si>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</si>
  <si>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</si>
  <si>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</si>
  <si>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</si>
  <si>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</si>
  <si>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</si>
  <si>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</si>
  <si>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</si>
  <si>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</si>
  <si>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</si>
  <si>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</si>
  <si>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</si>
  <si>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</si>
  <si>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</si>
  <si>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</si>
  <si>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</si>
  <si>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</si>
  <si>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</si>
  <si>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</si>
  <si>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</si>
  <si>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</si>
  <si>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</si>
  <si>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</si>
  <si>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</si>
  <si>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</si>
  <si>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</si>
  <si>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</si>
  <si>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</si>
  <si>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</si>
  <si>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</si>
  <si>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</si>
  <si>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</si>
  <si>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</si>
  <si>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</si>
  <si>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</si>
  <si>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</si>
  <si>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</si>
  <si>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</si>
  <si>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</si>
  <si>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</si>
  <si>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</si>
  <si>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</si>
  <si>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</si>
  <si>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</si>
  <si>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</si>
  <si>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</si>
  <si>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</si>
  <si>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</si>
  <si>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</si>
  <si>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</si>
  <si>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</si>
  <si>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</si>
  <si>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</si>
  <si>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</si>
  <si>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</si>
  <si>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</si>
  <si>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</si>
  <si>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</si>
  <si>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</si>
  <si>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</si>
  <si>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</si>
  <si>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</si>
  <si>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</si>
  <si>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</si>
  <si>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</si>
  <si>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</si>
  <si>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</si>
  <si>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</si>
  <si>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</si>
  <si>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</si>
  <si>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</si>
  <si>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</si>
  <si>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</si>
  <si>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</si>
  <si>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</si>
  <si>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</si>
  <si>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</si>
  <si>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</si>
  <si>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</si>
  <si>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</si>
  <si>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</si>
  <si>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</si>
  <si>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</si>
  <si>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</si>
  <si>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</si>
  <si>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</si>
  <si>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</si>
  <si>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</si>
  <si>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</si>
  <si>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</si>
  <si>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</si>
  <si>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</si>
  <si>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</si>
  <si>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</si>
  <si>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</si>
  <si>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</si>
  <si>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</si>
  <si>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</si>
  <si>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</si>
  <si>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</si>
  <si>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</si>
  <si>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</si>
  <si>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</si>
  <si>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</si>
  <si>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</si>
  <si>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</si>
  <si>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</si>
  <si>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</si>
  <si>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</si>
  <si>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</si>
  <si>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</si>
  <si>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</si>
  <si>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</si>
  <si>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</si>
  <si>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</si>
  <si>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</si>
  <si>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</si>
  <si>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</si>
  <si>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</si>
  <si>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</si>
  <si>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</si>
  <si>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</si>
  <si>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</si>
  <si>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</si>
  <si>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</si>
  <si>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</si>
  <si>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</si>
  <si>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</si>
  <si>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</si>
  <si>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</si>
  <si>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</si>
  <si>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</si>
  <si>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</si>
  <si>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</si>
  <si>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</si>
  <si>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</si>
  <si>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</si>
  <si>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</si>
  <si>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</si>
  <si>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</si>
  <si>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</si>
  <si>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</si>
  <si>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</si>
  <si>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</si>
  <si>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</si>
  <si>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</si>
  <si>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</si>
  <si>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</si>
  <si>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</si>
  <si>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</si>
  <si>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</si>
  <si>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</si>
  <si>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</si>
  <si>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</si>
  <si>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</si>
  <si>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</si>
  <si>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</si>
  <si>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</si>
  <si>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</si>
  <si>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</si>
  <si>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</si>
  <si>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</si>
  <si>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</si>
  <si>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</si>
  <si>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</si>
  <si>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</si>
  <si>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</si>
  <si>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</si>
  <si>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</si>
  <si>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</si>
  <si>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</si>
  <si>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</si>
  <si>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</si>
  <si>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</si>
  <si>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</si>
  <si>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</si>
  <si>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</si>
  <si>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</si>
  <si>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</si>
  <si>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</si>
  <si>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</si>
  <si>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</si>
  <si>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</si>
  <si>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</si>
  <si>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</si>
  <si>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</si>
  <si>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</si>
  <si>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</si>
  <si>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</si>
  <si>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</si>
  <si>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</si>
  <si>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</si>
  <si>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</si>
  <si>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</si>
  <si>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</si>
  <si>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</si>
  <si>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</si>
  <si>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</si>
  <si>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</si>
  <si>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</si>
  <si>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</si>
  <si>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</si>
  <si>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</si>
  <si>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</si>
  <si>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</si>
  <si>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</si>
  <si>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</si>
  <si>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</si>
  <si>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</si>
  <si>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</si>
  <si>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</si>
  <si>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</si>
  <si>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</si>
  <si>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</si>
  <si>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</si>
  <si>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</si>
  <si>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</si>
  <si>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</si>
  <si>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</si>
  <si>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</si>
  <si>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</si>
  <si>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</si>
  <si>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</si>
  <si>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</si>
  <si>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</si>
  <si>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</si>
  <si>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</si>
  <si>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</si>
  <si>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</si>
  <si>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</si>
  <si>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</si>
  <si>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</si>
  <si>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</si>
  <si>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</si>
  <si>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</si>
  <si>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</si>
  <si>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</si>
  <si>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</si>
  <si>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</si>
  <si>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</si>
  <si>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</si>
  <si>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</si>
  <si>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</si>
  <si>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</si>
  <si>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</si>
  <si>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</si>
  <si>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</si>
  <si>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</si>
  <si>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</si>
  <si>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</si>
  <si>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</si>
  <si>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</si>
  <si>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</si>
  <si>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</si>
  <si>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</si>
  <si>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</si>
  <si>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</si>
  <si>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</si>
  <si>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</si>
  <si>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</si>
  <si>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</si>
  <si>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</si>
  <si>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</si>
  <si>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</si>
  <si>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</si>
  <si>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</si>
  <si>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</si>
  <si>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</si>
  <si>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</si>
  <si>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</si>
  <si>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</si>
  <si>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</si>
  <si>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</si>
  <si>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</si>
  <si>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</si>
  <si>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</si>
  <si>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</si>
  <si>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</si>
  <si>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</si>
  <si>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</si>
  <si>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</si>
  <si>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</si>
  <si>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</si>
  <si>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</si>
  <si>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</si>
  <si>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</si>
  <si>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</si>
  <si>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</si>
  <si>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</si>
  <si>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</si>
  <si>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</si>
  <si>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</si>
  <si>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</si>
  <si>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</si>
  <si>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</si>
  <si>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</si>
  <si>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</si>
  <si>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</si>
  <si>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</si>
  <si>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</si>
  <si>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</si>
  <si>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</si>
  <si>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</si>
  <si>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</si>
  <si>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</si>
  <si>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</si>
  <si>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</si>
  <si>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</si>
  <si>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</si>
  <si>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</si>
  <si>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</si>
  <si>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</si>
  <si>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</si>
  <si>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</si>
  <si>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</si>
  <si>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</si>
  <si>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</si>
  <si>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</si>
  <si>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</si>
  <si>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</si>
  <si>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</si>
  <si>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</si>
  <si>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</si>
  <si>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</si>
  <si>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</si>
  <si>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</si>
  <si>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</si>
  <si>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</si>
  <si>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</si>
  <si>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</si>
  <si>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</si>
  <si>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</si>
  <si>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</si>
  <si>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</si>
  <si>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</si>
  <si>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</si>
  <si>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</si>
  <si>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</si>
  <si>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</si>
  <si>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</si>
  <si>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</si>
  <si>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</si>
  <si>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</si>
  <si>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</si>
  <si>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</si>
  <si>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</si>
  <si>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</si>
  <si>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</si>
  <si>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</si>
  <si>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</si>
  <si>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</si>
  <si>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</si>
  <si>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</si>
  <si>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</si>
  <si>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</si>
  <si>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</si>
  <si>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</si>
  <si>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</si>
  <si>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</si>
  <si>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</si>
  <si>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</si>
  <si>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</si>
  <si>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</si>
  <si>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</si>
  <si>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</si>
  <si>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</si>
  <si>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</si>
  <si>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</si>
  <si>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</si>
  <si>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</si>
  <si>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</si>
  <si>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</si>
  <si>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</si>
  <si>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</si>
  <si>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</si>
  <si>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</si>
  <si>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</si>
  <si>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</si>
  <si>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</si>
  <si>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</si>
  <si>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</si>
  <si>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</si>
  <si>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</si>
  <si>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</si>
  <si>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</si>
  <si>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</si>
  <si>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</si>
  <si>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</si>
  <si>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</si>
  <si>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</si>
  <si>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</si>
  <si>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</si>
  <si>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</si>
  <si>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</si>
  <si>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</si>
  <si>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</si>
  <si>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</si>
  <si>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</si>
  <si>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</si>
  <si>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</si>
  <si>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</si>
  <si>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</si>
  <si>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</si>
  <si>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</si>
  <si>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</si>
  <si>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</si>
  <si>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</si>
  <si>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</si>
  <si>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</si>
  <si>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</si>
  <si>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</si>
  <si>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</si>
  <si>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</si>
  <si>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</si>
  <si>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</si>
  <si>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</si>
  <si>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</si>
  <si>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</si>
  <si>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</si>
  <si>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</si>
  <si>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</si>
  <si>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</si>
  <si>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</si>
  <si>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</si>
  <si>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</si>
  <si>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</si>
  <si>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</si>
  <si>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</si>
  <si>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</si>
  <si>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</si>
  <si>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</si>
  <si>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</si>
  <si>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</si>
  <si>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</si>
  <si>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</si>
  <si>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</si>
  <si>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</si>
  <si>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</si>
  <si>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</si>
  <si>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</si>
  <si>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</si>
  <si>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</si>
  <si>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</si>
  <si>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</si>
  <si>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</si>
  <si>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</si>
  <si>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</si>
  <si>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</si>
  <si>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</si>
  <si>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</si>
  <si>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</si>
  <si>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</si>
  <si>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</si>
  <si>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</si>
  <si>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</si>
  <si>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</si>
  <si>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</si>
  <si>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</si>
  <si>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</si>
  <si>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</si>
  <si>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</si>
  <si>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</si>
  <si>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</si>
  <si>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</si>
  <si>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</si>
  <si>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</si>
  <si>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</si>
  <si>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</si>
  <si>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</si>
  <si>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</si>
  <si>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</si>
  <si>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</si>
  <si>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</si>
  <si>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</si>
  <si>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</si>
  <si>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</si>
  <si>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</si>
  <si>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</si>
  <si>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</si>
  <si>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</si>
  <si>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</si>
  <si>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</si>
  <si>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</si>
  <si>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</si>
  <si>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</si>
  <si>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</si>
  <si>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</si>
  <si>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</si>
  <si>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</si>
  <si>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</si>
  <si>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</si>
  <si>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</si>
  <si>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</si>
  <si>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</si>
  <si>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</si>
  <si>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</si>
  <si>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</si>
  <si>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</si>
  <si>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</si>
  <si>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</si>
  <si>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</si>
  <si>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</si>
  <si>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</si>
  <si>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</si>
  <si>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</si>
  <si>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</si>
  <si>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</si>
  <si>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</si>
  <si>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</si>
  <si>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</si>
  <si>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</si>
  <si>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</si>
  <si>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</si>
  <si>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</si>
  <si>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</si>
  <si>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</si>
  <si>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</si>
  <si>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</si>
  <si>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</si>
  <si>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</si>
  <si>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</si>
  <si>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</si>
  <si>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</si>
  <si>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</si>
  <si>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</si>
  <si>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</si>
  <si>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</si>
  <si>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</si>
  <si>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</si>
  <si>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</si>
  <si>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</si>
  <si>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</si>
  <si>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</si>
  <si>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</si>
  <si>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</si>
  <si>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</si>
  <si>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</si>
  <si>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</si>
  <si>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</si>
  <si>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</si>
  <si>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</si>
  <si>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</si>
  <si>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</si>
  <si>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</si>
  <si>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</si>
  <si>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</si>
  <si>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</si>
  <si>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</si>
  <si>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</si>
  <si>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</si>
  <si>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</si>
  <si>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</si>
  <si>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</si>
  <si>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</si>
  <si>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</si>
  <si>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</si>
  <si>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</si>
  <si>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</si>
  <si>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</si>
  <si>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</si>
  <si>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</si>
  <si>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</si>
  <si>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</si>
  <si>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</si>
  <si>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</si>
  <si>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</si>
  <si>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</si>
  <si>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</si>
  <si>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</si>
  <si>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</si>
  <si>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</si>
  <si>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</si>
  <si>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</si>
  <si>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</si>
  <si>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</si>
  <si>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</si>
  <si>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</si>
  <si>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</si>
  <si>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</si>
  <si>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</si>
  <si>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</si>
  <si>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</si>
  <si>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</si>
  <si>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</si>
  <si>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</si>
  <si>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</si>
  <si>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</si>
  <si>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</si>
  <si>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</si>
  <si>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</si>
  <si>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</si>
  <si>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</si>
  <si>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</si>
  <si>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</si>
  <si>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</si>
  <si>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</si>
  <si>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</si>
  <si>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</si>
  <si>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</si>
  <si>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</si>
  <si>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</si>
  <si>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</si>
  <si>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</si>
  <si>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</si>
  <si>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</si>
  <si>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</si>
  <si>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</si>
  <si>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</si>
  <si>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</si>
  <si>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</si>
  <si>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</si>
  <si>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</si>
  <si>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</si>
  <si>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</si>
  <si>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</si>
  <si>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</si>
  <si>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</si>
  <si>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</si>
  <si>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</si>
  <si>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</si>
  <si>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</si>
  <si>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</si>
  <si>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</si>
  <si>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</si>
  <si>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</si>
  <si>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</si>
  <si>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</si>
  <si>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</si>
  <si>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</si>
  <si>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</si>
  <si>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</si>
  <si>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</si>
  <si>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</si>
  <si>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</si>
  <si>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</si>
  <si>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</si>
  <si>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</si>
  <si>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</si>
  <si>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</si>
  <si>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</si>
  <si>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</si>
  <si>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</si>
  <si>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</si>
  <si>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</si>
  <si>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</si>
  <si>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</si>
  <si>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</si>
  <si>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</si>
  <si>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</si>
  <si>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</si>
  <si>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</si>
  <si>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</si>
  <si>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</si>
  <si>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</si>
  <si>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</si>
  <si>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</si>
  <si>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</si>
  <si>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</si>
  <si>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</si>
  <si>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</si>
  <si>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</si>
  <si>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</si>
  <si>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</si>
  <si>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</si>
  <si>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</si>
  <si>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</si>
  <si>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</si>
  <si>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</si>
  <si>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</si>
  <si>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</si>
  <si>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</si>
  <si>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</si>
  <si>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</si>
  <si>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</si>
  <si>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</si>
  <si>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</si>
  <si>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</si>
  <si>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</si>
  <si>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</si>
  <si>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</si>
  <si>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</si>
  <si>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</si>
  <si>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</si>
  <si>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</si>
  <si>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</si>
  <si>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</si>
  <si>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</si>
  <si>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</si>
  <si>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</si>
  <si>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</si>
  <si>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</si>
  <si>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</si>
  <si>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</si>
  <si>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</si>
  <si>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</si>
  <si>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</si>
  <si>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</si>
  <si>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</si>
  <si>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</si>
  <si>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</si>
  <si>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</si>
  <si>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</si>
  <si>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</si>
  <si>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</si>
  <si>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</si>
  <si>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</si>
  <si>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</si>
  <si>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</si>
  <si>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</si>
  <si>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</si>
  <si>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</si>
  <si>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</si>
  <si>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</si>
  <si>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</si>
  <si>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</si>
  <si>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</si>
  <si>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</si>
  <si>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</si>
  <si>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</si>
  <si>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</si>
  <si>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</si>
  <si>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</si>
  <si>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</si>
  <si>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</si>
  <si>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</si>
  <si>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</si>
  <si>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</si>
  <si>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</si>
  <si>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</si>
  <si>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</si>
  <si>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</si>
  <si>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</si>
  <si>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</si>
  <si>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</si>
  <si>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</si>
  <si>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</si>
  <si>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</si>
  <si>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</si>
  <si>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</si>
  <si>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</si>
  <si>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</si>
  <si>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</si>
  <si>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</si>
  <si>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</si>
  <si>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</si>
  <si>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</si>
  <si>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</si>
  <si>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</si>
  <si>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</si>
  <si>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</si>
  <si>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</si>
  <si>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</si>
  <si>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</si>
  <si>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</si>
  <si>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</si>
  <si>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</si>
  <si>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</si>
  <si>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</si>
  <si>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</si>
  <si>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</si>
  <si>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</si>
  <si>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</si>
  <si>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</si>
  <si>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</si>
  <si>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</si>
  <si>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</si>
  <si>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</si>
  <si>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</si>
  <si>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</si>
  <si>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</si>
  <si>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</si>
  <si>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</si>
  <si>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</si>
  <si>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</si>
  <si>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</si>
  <si>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</si>
  <si>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</si>
  <si>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</si>
  <si>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</si>
  <si>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</si>
  <si>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</si>
  <si>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</si>
  <si>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</si>
  <si>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</si>
  <si>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</si>
  <si>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</si>
  <si>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</si>
  <si>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</si>
  <si>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</si>
  <si>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</si>
  <si>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</si>
  <si>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</si>
  <si>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</si>
  <si>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</si>
  <si>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</si>
  <si>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</si>
  <si>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</si>
  <si>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</si>
  <si>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</si>
  <si>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</si>
  <si>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</si>
  <si>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</si>
  <si>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</si>
  <si>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</si>
  <si>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</si>
  <si>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</si>
  <si>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</si>
  <si>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</si>
  <si>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</si>
  <si>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</si>
  <si>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</si>
  <si>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</si>
  <si>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</si>
  <si>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</si>
  <si>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</si>
  <si>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</si>
  <si>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</si>
  <si>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</si>
  <si>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</si>
  <si>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</si>
  <si>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</si>
  <si>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</si>
  <si>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</si>
  <si>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</si>
  <si>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</si>
  <si>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</si>
  <si>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</si>
  <si>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</si>
  <si>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</si>
  <si>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</si>
  <si>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</si>
  <si>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</si>
  <si>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</si>
  <si>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</si>
  <si>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</si>
  <si>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</si>
  <si>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</si>
  <si>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</si>
  <si>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</si>
  <si>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</si>
  <si>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</si>
  <si>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</si>
  <si>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</si>
  <si>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</si>
  <si>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</si>
  <si>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</si>
  <si>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</si>
  <si>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</si>
  <si>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</si>
  <si>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</si>
  <si>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</si>
  <si>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</si>
  <si>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</si>
  <si>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</si>
  <si>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</si>
  <si>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</si>
  <si>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</si>
  <si>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</si>
  <si>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</si>
  <si>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</si>
  <si>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</si>
  <si>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</si>
  <si>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</si>
  <si>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</si>
  <si>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</si>
  <si>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</si>
  <si>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</si>
  <si>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</si>
  <si>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</si>
  <si>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</si>
  <si>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</si>
  <si>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</si>
  <si>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</si>
  <si>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</si>
  <si>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</si>
  <si>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</si>
  <si>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</si>
  <si>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</si>
  <si>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</si>
  <si>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</si>
  <si>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</si>
  <si>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</si>
  <si>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</si>
  <si>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</si>
  <si>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</si>
  <si>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</si>
  <si>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</si>
  <si>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</si>
  <si>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</si>
  <si>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</si>
  <si>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</si>
  <si>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</si>
  <si>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</si>
  <si>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</si>
  <si>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</si>
  <si>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</si>
  <si>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</si>
  <si>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</si>
  <si>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</si>
  <si>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</si>
  <si>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</si>
  <si>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</si>
  <si>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</si>
  <si>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</si>
  <si>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</si>
  <si>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</si>
  <si>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</si>
  <si>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</si>
  <si>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</si>
  <si>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</si>
  <si>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</si>
  <si>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</si>
  <si>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</si>
  <si>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</si>
  <si>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</si>
  <si>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</si>
  <si>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</si>
  <si>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</si>
  <si>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</si>
  <si>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</si>
  <si>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</si>
  <si>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</si>
  <si>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</si>
  <si>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</si>
  <si>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</si>
  <si>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</si>
  <si>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</si>
  <si>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</si>
  <si>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</si>
  <si>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</si>
  <si>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</si>
  <si>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</si>
  <si>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</si>
  <si>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</si>
  <si>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</si>
  <si>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</si>
  <si>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</si>
  <si>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</si>
  <si>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</si>
  <si>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</si>
  <si>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</si>
  <si>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</si>
  <si>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</si>
  <si>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</si>
  <si>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</si>
  <si>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</si>
  <si>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</si>
  <si>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</si>
  <si>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</si>
  <si>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</si>
  <si>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</si>
  <si>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</si>
  <si>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</si>
  <si>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</si>
  <si>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</si>
  <si>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</si>
  <si>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</si>
  <si>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</si>
  <si>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</si>
  <si>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</si>
  <si>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</si>
  <si>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</si>
  <si>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</si>
  <si>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</si>
  <si>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</si>
  <si>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</si>
  <si>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</si>
  <si>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</si>
  <si>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</si>
  <si>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</si>
  <si>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</si>
  <si>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</si>
  <si>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</si>
  <si>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</si>
  <si>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</si>
  <si>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</si>
  <si>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</si>
  <si>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</si>
  <si>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</si>
  <si>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</si>
  <si>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</si>
  <si>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</si>
  <si>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</si>
  <si>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</si>
  <si>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</si>
  <si>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</si>
  <si>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</si>
  <si>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</si>
  <si>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</si>
  <si>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</si>
  <si>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</si>
  <si>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</si>
  <si>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</si>
  <si>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</si>
  <si>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</si>
  <si>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</si>
  <si>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</si>
  <si>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</si>
  <si>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</si>
  <si>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</si>
  <si>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</si>
  <si>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</si>
  <si>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</si>
  <si>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</si>
  <si>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</si>
  <si>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</si>
  <si>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</si>
  <si>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</si>
  <si>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</si>
  <si>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</si>
  <si>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</si>
  <si>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</si>
  <si>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</si>
  <si>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</si>
  <si>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</si>
  <si>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</si>
  <si>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</si>
  <si>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</si>
  <si>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</si>
  <si>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</si>
  <si>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</si>
  <si>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</si>
  <si>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</si>
  <si>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</si>
  <si>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</si>
  <si>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</si>
  <si>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</si>
  <si>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</si>
  <si>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</si>
  <si>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</si>
  <si>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</si>
  <si>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</si>
  <si>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</si>
  <si>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</si>
  <si>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</si>
  <si>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</si>
  <si>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</si>
  <si>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</si>
  <si>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</si>
  <si>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</si>
  <si>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</si>
  <si>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</si>
  <si>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</si>
  <si>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</si>
  <si>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</si>
  <si>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</si>
  <si>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</si>
  <si>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</si>
  <si>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</si>
  <si>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</si>
  <si>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</si>
  <si>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</si>
  <si>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</si>
  <si>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</si>
  <si>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</si>
  <si>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</si>
  <si>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</si>
  <si>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</si>
  <si>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</si>
  <si>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</si>
  <si>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</si>
  <si>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</si>
  <si>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</si>
  <si>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</si>
  <si>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</si>
  <si>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</si>
  <si>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</si>
  <si>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</si>
  <si>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</si>
  <si>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</si>
  <si>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</si>
  <si>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</si>
  <si>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</si>
  <si>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</si>
  <si>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</si>
  <si>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</si>
  <si>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</si>
  <si>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</si>
  <si>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</si>
  <si>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</si>
  <si>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</si>
  <si>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</si>
  <si>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</si>
  <si>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</si>
  <si>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</si>
  <si>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</si>
  <si>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</si>
  <si>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</si>
  <si>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</si>
  <si>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</si>
  <si>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</si>
  <si>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</si>
  <si>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</si>
  <si>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</si>
  <si>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</si>
  <si>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</si>
  <si>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</si>
  <si>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</si>
  <si>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</si>
  <si>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</si>
  <si>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</si>
  <si>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</si>
  <si>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</si>
  <si>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</si>
  <si>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</si>
  <si>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</si>
  <si>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</si>
  <si>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</si>
  <si>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</si>
  <si>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</si>
  <si>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</si>
  <si>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</si>
  <si>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</si>
  <si>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</si>
  <si>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</si>
  <si>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</si>
  <si>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</si>
  <si>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</si>
  <si>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</si>
  <si>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</si>
  <si>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</si>
  <si>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</si>
  <si>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</si>
  <si>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</si>
  <si>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</si>
  <si>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</si>
  <si>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</si>
  <si>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</si>
  <si>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</si>
  <si>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</si>
  <si>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</si>
  <si>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</si>
  <si>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</si>
  <si>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</si>
  <si>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</si>
  <si>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</si>
  <si>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</si>
  <si>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</si>
  <si>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</si>
  <si>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</si>
  <si>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</si>
  <si>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</si>
  <si>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</si>
  <si>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</si>
  <si>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</si>
  <si>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</si>
  <si>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</si>
  <si>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</si>
  <si>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</si>
  <si>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</si>
  <si>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</si>
  <si>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</si>
  <si>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</si>
  <si>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</si>
  <si>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</si>
  <si>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</si>
  <si>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</si>
  <si>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</si>
  <si>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</si>
  <si>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</si>
  <si>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</si>
  <si>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</si>
  <si>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</si>
  <si>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</si>
  <si>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</si>
  <si>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</si>
  <si>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</si>
  <si>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</si>
  <si>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</si>
  <si>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</si>
  <si>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</si>
  <si>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</si>
  <si>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</si>
  <si>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</si>
  <si>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</si>
  <si>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</si>
  <si>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</si>
  <si>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</si>
  <si>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</si>
  <si>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</si>
  <si>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</si>
  <si>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</si>
  <si>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</si>
  <si>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</si>
  <si>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</si>
  <si>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</si>
  <si>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</si>
  <si>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</si>
  <si>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</si>
  <si>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</si>
  <si>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</si>
  <si>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</si>
  <si>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</si>
  <si>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</si>
  <si>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</si>
  <si>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</si>
  <si>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</si>
  <si>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</si>
  <si>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</si>
  <si>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</si>
  <si>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</si>
  <si>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</si>
  <si>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</si>
  <si>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</si>
  <si>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</si>
  <si>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</si>
  <si>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</si>
  <si>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</si>
  <si>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</si>
  <si>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</si>
  <si>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</si>
  <si>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</si>
  <si>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</si>
  <si>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</si>
  <si>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</si>
  <si>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</si>
  <si>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</si>
  <si>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</si>
  <si>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</si>
  <si>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</si>
  <si>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</si>
  <si>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</si>
  <si>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</si>
  <si>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</si>
  <si>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</si>
  <si>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</si>
  <si>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</si>
  <si>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</si>
  <si>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</si>
  <si>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</si>
  <si>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</si>
  <si>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</si>
  <si>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</si>
  <si>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</si>
  <si>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</si>
  <si>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</si>
  <si>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</si>
  <si>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</si>
  <si>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</si>
  <si>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</si>
  <si>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</si>
  <si>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</si>
  <si>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</si>
  <si>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</si>
  <si>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</si>
  <si>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</si>
  <si>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</si>
  <si>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</si>
  <si>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</si>
  <si>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</si>
  <si>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</si>
  <si>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</si>
  <si>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</si>
  <si>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</si>
  <si>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</si>
  <si>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</si>
  <si>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</si>
  <si>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</si>
  <si>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</si>
  <si>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</si>
  <si>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</si>
  <si>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</si>
  <si>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</si>
  <si>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</si>
  <si>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</si>
  <si>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</si>
  <si>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</si>
  <si>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</si>
  <si>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</si>
  <si>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</si>
  <si>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</si>
  <si>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</si>
  <si>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</si>
  <si>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</si>
  <si>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</si>
  <si>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</si>
  <si>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</si>
  <si>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</si>
  <si>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</si>
  <si>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</si>
  <si>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</si>
  <si>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</si>
  <si>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</si>
  <si>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</si>
  <si>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</si>
  <si>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</si>
  <si>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</si>
  <si>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</si>
  <si>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</si>
  <si>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</si>
  <si>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</si>
  <si>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</si>
  <si>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</si>
  <si>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</si>
  <si>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</si>
  <si>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</si>
  <si>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</si>
  <si>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</si>
  <si>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</si>
  <si>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</si>
  <si>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</si>
  <si>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</si>
  <si>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</si>
  <si>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</si>
  <si>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</si>
  <si>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</si>
  <si>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</si>
  <si>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</si>
  <si>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</si>
  <si>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</si>
  <si>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</si>
  <si>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</si>
  <si>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</si>
  <si>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</si>
  <si>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</si>
  <si>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</si>
  <si>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</si>
  <si>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</si>
  <si>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</si>
  <si>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</si>
  <si>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</si>
  <si>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</si>
  <si>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</si>
  <si>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</si>
  <si>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</si>
  <si>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</si>
  <si>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</si>
  <si>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</si>
  <si>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</si>
  <si>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</si>
  <si>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</si>
  <si>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</si>
  <si>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</si>
  <si>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</si>
  <si>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</si>
  <si>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</si>
  <si>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</si>
  <si>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</si>
  <si>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</si>
  <si>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</si>
  <si>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</si>
  <si>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</si>
  <si>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</si>
  <si>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</si>
  <si>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</si>
  <si>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</si>
  <si>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</si>
  <si>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</si>
  <si>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</si>
  <si>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</si>
  <si>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</si>
  <si>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</si>
  <si>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</si>
  <si>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</si>
  <si>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</si>
  <si>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</si>
  <si>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</si>
  <si>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</si>
  <si>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</si>
  <si>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</si>
  <si>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</si>
  <si>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</si>
  <si>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</si>
  <si>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</si>
  <si>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</si>
  <si>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</si>
  <si>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</si>
  <si>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</si>
  <si>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</si>
  <si>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</si>
  <si>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</si>
  <si>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</si>
  <si>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</si>
  <si>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</si>
  <si>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</si>
  <si>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</si>
  <si>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</si>
  <si>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</si>
  <si>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</si>
  <si>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</si>
  <si>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</si>
  <si>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</si>
  <si>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</si>
  <si>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</si>
  <si>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</si>
  <si>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</si>
  <si>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</si>
  <si>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</si>
  <si>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</si>
  <si>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</si>
  <si>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</si>
  <si>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</si>
  <si>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</si>
  <si>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</si>
  <si>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</si>
  <si>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</si>
  <si>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</si>
  <si>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</si>
  <si>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</si>
  <si>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</si>
  <si>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</si>
  <si>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</si>
  <si>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</si>
  <si>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</si>
  <si>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</si>
  <si>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</si>
  <si>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</si>
  <si>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</si>
  <si>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</si>
  <si>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</si>
  <si>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</si>
  <si>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</si>
  <si>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</si>
  <si>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</si>
  <si>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</si>
  <si>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</si>
  <si>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</si>
  <si>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</si>
  <si>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</si>
  <si>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</si>
  <si>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</si>
  <si>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</si>
  <si>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</si>
  <si>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</si>
  <si>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</si>
  <si>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</si>
  <si>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</si>
  <si>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</si>
  <si>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</si>
  <si>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</si>
  <si>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</si>
  <si>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</si>
  <si>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</si>
  <si>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</si>
  <si>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</si>
  <si>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</si>
  <si>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</si>
  <si>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</si>
  <si>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</si>
  <si>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</si>
  <si>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</si>
  <si>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</si>
  <si>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</si>
  <si>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</si>
  <si>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</si>
  <si>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</si>
  <si>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</si>
  <si>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</si>
  <si>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</si>
  <si>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</si>
  <si>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</si>
  <si>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</si>
  <si>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</si>
  <si>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</si>
  <si>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</si>
  <si>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</si>
  <si>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</si>
  <si>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</si>
  <si>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</si>
  <si>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</si>
  <si>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</si>
  <si>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</si>
  <si>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</si>
  <si>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</si>
  <si>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</si>
  <si>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</si>
  <si>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</si>
  <si>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</si>
  <si>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</si>
  <si>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</si>
  <si>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</si>
  <si>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</si>
  <si>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</si>
  <si>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</si>
  <si>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</si>
  <si>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</si>
  <si>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</si>
  <si>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</si>
  <si>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</si>
  <si>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</si>
  <si>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</si>
  <si>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</si>
  <si>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</si>
  <si>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</si>
  <si>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</si>
  <si>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</si>
  <si>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</si>
  <si>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</si>
  <si>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</si>
  <si>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</si>
  <si>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</si>
  <si>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</si>
  <si>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</si>
  <si>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</si>
  <si>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</si>
  <si>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</si>
  <si>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</si>
  <si>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</si>
  <si>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</si>
  <si>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</si>
  <si>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</si>
  <si>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</si>
  <si>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</si>
  <si>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</si>
  <si>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</si>
  <si>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</si>
  <si>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</si>
  <si>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</si>
  <si>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</si>
  <si>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</si>
  <si>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</si>
  <si>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</si>
  <si>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</si>
  <si>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</si>
  <si>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</si>
  <si>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</si>
  <si>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</si>
  <si>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</si>
  <si>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</si>
  <si>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</si>
  <si>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</si>
  <si>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</si>
  <si>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</si>
  <si>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</si>
  <si>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</si>
  <si>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</si>
  <si>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</si>
  <si>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</si>
  <si>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</si>
  <si>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</si>
  <si>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</si>
  <si>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</si>
  <si>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</si>
  <si>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</si>
  <si>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</si>
  <si>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</si>
  <si>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</si>
  <si>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</si>
  <si>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</si>
  <si>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</si>
  <si>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</si>
  <si>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</si>
  <si>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</si>
  <si>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</si>
  <si>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</si>
  <si>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</si>
  <si>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</si>
  <si>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</si>
  <si>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</si>
  <si>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</si>
  <si>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</si>
  <si>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</si>
  <si>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</si>
  <si>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</si>
  <si>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</si>
  <si>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</si>
  <si>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</si>
  <si>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</si>
  <si>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</si>
  <si>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</si>
  <si>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</si>
  <si>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</si>
  <si>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</si>
  <si>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</si>
  <si>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</si>
  <si>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</si>
  <si>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</si>
  <si>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</si>
  <si>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</si>
  <si>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</si>
  <si>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</si>
  <si>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</si>
  <si>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</si>
  <si>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</si>
  <si>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</si>
  <si>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</si>
  <si>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</si>
  <si>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</si>
  <si>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</si>
  <si>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</si>
  <si>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</si>
  <si>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</si>
  <si>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</si>
  <si>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</si>
  <si>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</si>
  <si>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</si>
  <si>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</si>
  <si>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</si>
  <si>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</si>
  <si>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</si>
  <si>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</si>
  <si>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</si>
  <si>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</si>
  <si>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</si>
  <si>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</si>
  <si>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</si>
  <si>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</si>
  <si>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</si>
  <si>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</si>
  <si>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</si>
  <si>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</si>
  <si>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</si>
  <si>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</si>
  <si>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</si>
  <si>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</si>
  <si>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</si>
  <si>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</si>
  <si>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</si>
  <si>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</si>
  <si>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</si>
  <si>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</si>
  <si>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</si>
  <si>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</si>
  <si>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</si>
  <si>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</si>
  <si>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</si>
  <si>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</si>
  <si>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</si>
  <si>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</si>
  <si>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</si>
  <si>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</si>
  <si>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</si>
  <si>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</si>
  <si>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</si>
  <si>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</si>
  <si>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</si>
  <si>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</si>
  <si>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</si>
  <si>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</si>
  <si>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</si>
  <si>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</si>
  <si>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</si>
  <si>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</si>
  <si>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</si>
  <si>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</si>
  <si>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</si>
  <si>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</si>
  <si>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</si>
  <si>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</si>
  <si>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</si>
  <si>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</si>
  <si>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</si>
  <si>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</si>
  <si>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</si>
  <si>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</si>
  <si>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</si>
  <si>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</si>
  <si>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</si>
  <si>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</si>
  <si>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</si>
  <si>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</si>
  <si>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</si>
  <si>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</si>
  <si>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</si>
  <si>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</si>
  <si>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</si>
  <si>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</si>
  <si>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</si>
  <si>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</si>
  <si>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</si>
  <si>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</si>
  <si>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</si>
  <si>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</si>
  <si>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</si>
  <si>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</si>
  <si>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</si>
  <si>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</si>
  <si>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</si>
  <si>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</si>
  <si>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</si>
  <si>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</si>
  <si>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</si>
  <si>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</si>
  <si>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</si>
  <si>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</si>
  <si>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</si>
  <si>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</si>
  <si>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</si>
  <si>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</si>
  <si>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</si>
  <si>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</si>
  <si>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</si>
  <si>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</si>
  <si>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</si>
  <si>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</si>
  <si>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</si>
  <si>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</si>
  <si>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</si>
  <si>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</si>
  <si>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</si>
  <si>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</si>
  <si>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</si>
  <si>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</si>
  <si>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</si>
  <si>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</si>
  <si>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</si>
  <si>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</si>
  <si>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</si>
  <si>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</si>
  <si>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</si>
  <si>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</si>
  <si>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</si>
  <si>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</si>
  <si>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</si>
  <si>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</si>
  <si>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</si>
  <si>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</si>
  <si>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</si>
  <si>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</si>
  <si>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</si>
  <si>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</si>
  <si>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</si>
  <si>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</si>
  <si>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</si>
  <si>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</si>
  <si>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</si>
  <si>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</si>
  <si>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</si>
  <si>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</si>
  <si>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</si>
  <si>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</si>
  <si>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</si>
  <si>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</si>
  <si>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</si>
  <si>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</si>
  <si>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</si>
  <si>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</si>
  <si>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</si>
  <si>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</si>
  <si>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</si>
  <si>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</si>
  <si>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</si>
  <si>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</si>
  <si>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</si>
  <si>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</si>
  <si>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</si>
  <si>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</si>
  <si>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</si>
  <si>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</si>
  <si>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</si>
  <si>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</si>
  <si>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</si>
  <si>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</si>
  <si>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</si>
  <si>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</si>
  <si>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</si>
  <si>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</si>
  <si>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</si>
  <si>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</si>
  <si>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</si>
  <si>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</si>
  <si>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</si>
  <si>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</si>
  <si>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</si>
  <si>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</si>
  <si>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</si>
  <si>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</si>
  <si>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</si>
  <si>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</si>
  <si>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</si>
  <si>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</si>
  <si>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</si>
  <si>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</si>
  <si>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</si>
  <si>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</si>
  <si>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</si>
  <si>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</si>
  <si>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</si>
  <si>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</si>
  <si>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</si>
  <si>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</si>
  <si>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</si>
  <si>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</si>
  <si>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</si>
  <si>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</si>
  <si>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</si>
  <si>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</si>
  <si>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</si>
  <si>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</si>
  <si>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</si>
  <si>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</si>
  <si>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</si>
  <si>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</si>
  <si>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</si>
  <si>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</si>
  <si>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</si>
  <si>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</si>
  <si>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</si>
  <si>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</si>
  <si>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</si>
  <si>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</si>
  <si>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</si>
  <si>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</si>
  <si>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</si>
  <si>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</si>
  <si>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</si>
  <si>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</si>
  <si>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</si>
  <si>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</si>
  <si>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</si>
  <si>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</si>
  <si>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</si>
  <si>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</si>
  <si>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</si>
  <si>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</si>
  <si>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</si>
  <si>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</si>
  <si>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</si>
  <si>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</si>
  <si>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</si>
  <si>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</si>
  <si>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</si>
  <si>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</si>
  <si>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</si>
  <si>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</si>
  <si>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</si>
  <si>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</si>
  <si>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</si>
  <si>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</si>
  <si>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</si>
  <si>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</si>
  <si>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</si>
  <si>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</si>
  <si>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</si>
  <si>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</si>
  <si>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</si>
  <si>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</si>
  <si>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</si>
  <si>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</si>
  <si>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</si>
  <si>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</si>
  <si>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</si>
  <si>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</si>
  <si>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</si>
  <si>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</si>
  <si>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</si>
  <si>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</si>
  <si>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</si>
  <si>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</si>
  <si>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</si>
  <si>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</si>
  <si>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</si>
  <si>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</si>
  <si>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</si>
  <si>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</si>
  <si>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</si>
  <si>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</si>
  <si>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</si>
  <si>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</si>
  <si>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</si>
  <si>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</si>
  <si>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</si>
  <si>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</si>
  <si>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</si>
  <si>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</si>
  <si>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</si>
  <si>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</si>
  <si>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</si>
  <si>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</si>
  <si>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</si>
  <si>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</si>
  <si>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</si>
  <si>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</si>
  <si>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</si>
  <si>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</si>
  <si>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</si>
  <si>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</si>
  <si>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</si>
  <si>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</si>
  <si>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</si>
  <si>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</si>
  <si>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</si>
  <si>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</si>
  <si>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</si>
  <si>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</si>
  <si>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</si>
  <si>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</si>
  <si>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</si>
  <si>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</si>
  <si>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</si>
  <si>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</si>
  <si>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</si>
  <si>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</si>
  <si>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</si>
  <si>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</si>
  <si>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</si>
  <si>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</si>
  <si>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</si>
  <si>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</si>
  <si>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</si>
  <si>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</si>
  <si>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</si>
  <si>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</si>
  <si>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</si>
  <si>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</si>
  <si>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</si>
  <si>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</si>
  <si>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</si>
  <si>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</si>
  <si>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</si>
  <si>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</si>
  <si>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</si>
  <si>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</si>
  <si>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</si>
  <si>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</si>
  <si>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</si>
  <si>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</si>
  <si>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</si>
  <si>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</si>
  <si>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</si>
  <si>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</si>
  <si>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</si>
  <si>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</si>
  <si>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</si>
  <si>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</si>
  <si>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</si>
  <si>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</si>
  <si>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</si>
  <si>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</si>
  <si>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</si>
  <si>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</si>
  <si>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</si>
  <si>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</si>
  <si>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</si>
  <si>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</si>
  <si>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</si>
  <si>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</si>
  <si>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</si>
  <si>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</si>
  <si>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</si>
  <si>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</si>
  <si>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</si>
  <si>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</si>
  <si>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</si>
  <si>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</si>
  <si>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</si>
  <si>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</si>
  <si>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</si>
  <si>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</si>
  <si>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</si>
  <si>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</si>
  <si>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</si>
  <si>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</si>
  <si>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</si>
  <si>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</si>
  <si>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</si>
  <si>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</si>
  <si>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</si>
  <si>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</si>
  <si>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</si>
  <si>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</si>
  <si>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</si>
  <si>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</si>
  <si>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</si>
  <si>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</si>
  <si>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</si>
  <si>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</si>
  <si>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</si>
  <si>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</si>
  <si>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</si>
  <si>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</si>
  <si>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</si>
  <si>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</si>
  <si>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</si>
  <si>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</si>
  <si>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</si>
  <si>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</si>
  <si>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</si>
  <si>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</si>
  <si>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</si>
  <si>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</si>
  <si>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</si>
  <si>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</si>
  <si>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</si>
  <si>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</si>
  <si>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</si>
  <si>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</si>
  <si>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</si>
  <si>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</si>
  <si>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</si>
  <si>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</si>
  <si>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</si>
  <si>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</si>
  <si>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</si>
  <si>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</si>
  <si>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</si>
  <si>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</si>
  <si>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</si>
  <si>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</si>
  <si>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</si>
  <si>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</si>
  <si>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</si>
  <si>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</si>
  <si>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</si>
  <si>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</si>
  <si>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</si>
  <si>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</si>
  <si>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</si>
  <si>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</si>
  <si>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</si>
  <si>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</si>
  <si>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</si>
  <si>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</si>
  <si>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</si>
  <si>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</si>
  <si>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</si>
  <si>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</si>
  <si>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</si>
  <si>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</si>
  <si>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</si>
  <si>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</si>
  <si>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</si>
  <si>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</si>
  <si>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</si>
  <si>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</si>
  <si>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</si>
  <si>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</si>
  <si>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</si>
  <si>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</si>
  <si>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</si>
  <si>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</si>
  <si>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</si>
  <si>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</si>
  <si>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</si>
  <si>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</si>
  <si>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</si>
  <si>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</si>
  <si>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</si>
  <si>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</si>
  <si>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</si>
  <si>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</si>
  <si>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</si>
  <si>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</si>
  <si>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</si>
  <si>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</si>
  <si>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</si>
  <si>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</si>
  <si>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</si>
  <si>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</si>
  <si>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</si>
  <si>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</si>
  <si>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</si>
  <si>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</si>
  <si>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</si>
  <si>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</si>
  <si>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</si>
  <si>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</si>
  <si>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</si>
  <si>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</si>
  <si>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</si>
  <si>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</si>
  <si>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</si>
  <si>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</si>
  <si>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</si>
  <si>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</si>
  <si>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</si>
  <si>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</si>
  <si>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</si>
  <si>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</si>
  <si>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</si>
  <si>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</si>
  <si>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</si>
  <si>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</si>
  <si>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</si>
  <si>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</si>
  <si>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</si>
  <si>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</si>
  <si>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</si>
  <si>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</si>
  <si>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</si>
  <si>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</si>
  <si>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</si>
  <si>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</si>
  <si>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</si>
  <si>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</si>
  <si>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</si>
  <si>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</si>
  <si>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</si>
  <si>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</si>
  <si>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</si>
  <si>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</si>
  <si>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</si>
  <si>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</si>
  <si>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</si>
  <si>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</si>
  <si>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</si>
  <si>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</si>
  <si>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</si>
  <si>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</si>
  <si>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</si>
  <si>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</si>
  <si>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</si>
  <si>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</si>
  <si>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</si>
  <si>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</si>
  <si>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</si>
  <si>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</si>
  <si>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</si>
  <si>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</si>
  <si>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</si>
  <si>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</si>
  <si>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</si>
  <si>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</si>
  <si>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</si>
  <si>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</si>
  <si>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</si>
  <si>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</si>
  <si>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</si>
  <si>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</si>
  <si>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</si>
  <si>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</si>
  <si>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</si>
  <si>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</si>
  <si>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</si>
  <si>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</si>
  <si>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</si>
  <si>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</si>
  <si>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</si>
  <si>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</si>
  <si>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</si>
  <si>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</si>
  <si>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</si>
  <si>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</si>
  <si>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</si>
  <si>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</si>
  <si>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</si>
  <si>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</si>
  <si>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</si>
  <si>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</si>
  <si>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</si>
  <si>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</si>
  <si>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</si>
  <si>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</si>
  <si>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</si>
  <si>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</si>
  <si>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</si>
  <si>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</si>
  <si>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</si>
  <si>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</si>
  <si>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</si>
  <si>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</si>
  <si>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</si>
  <si>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</si>
  <si>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</si>
  <si>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</si>
  <si>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</si>
  <si>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</si>
  <si>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</si>
  <si>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</si>
  <si>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</si>
  <si>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</si>
  <si>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</si>
  <si>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</si>
  <si>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</si>
  <si>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</si>
  <si>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</si>
  <si>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</si>
  <si>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</si>
  <si>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</si>
  <si>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</si>
  <si>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</si>
  <si>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</si>
  <si>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</si>
  <si>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</si>
  <si>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</si>
  <si>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</si>
  <si>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</si>
  <si>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</si>
  <si>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</si>
  <si>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</si>
  <si>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</si>
  <si>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</si>
  <si>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</si>
  <si>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</si>
  <si>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</si>
  <si>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</si>
  <si>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</si>
  <si>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</si>
  <si>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</si>
  <si>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</si>
  <si>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</si>
  <si>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</si>
  <si>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</si>
  <si>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</si>
  <si>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</si>
  <si>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</si>
  <si>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</si>
  <si>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</si>
  <si>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</si>
  <si>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</si>
  <si>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</si>
  <si>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</si>
  <si>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</si>
  <si>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</si>
  <si>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</si>
  <si>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</si>
  <si>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</si>
  <si>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</si>
  <si>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</si>
  <si>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</si>
  <si>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</si>
  <si>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</si>
  <si>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</si>
  <si>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</si>
  <si>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</si>
  <si>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</si>
  <si>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</si>
  <si>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</si>
  <si>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</si>
  <si>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</si>
  <si>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</si>
  <si>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</si>
  <si>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</si>
  <si>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</si>
  <si>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</si>
  <si>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</si>
  <si>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</si>
  <si>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</si>
  <si>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</si>
  <si>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</si>
  <si>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</si>
  <si>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</si>
  <si>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</si>
  <si>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</si>
  <si>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</si>
  <si>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</si>
  <si>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</si>
  <si>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</si>
  <si>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</si>
  <si>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</si>
  <si>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</si>
  <si>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</si>
  <si>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</si>
  <si>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</si>
  <si>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</si>
  <si>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</si>
  <si>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</si>
  <si>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</si>
  <si>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</si>
  <si>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</si>
  <si>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</si>
  <si>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</si>
  <si>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</si>
  <si>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</si>
  <si>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</si>
  <si>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</si>
  <si>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</si>
  <si>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</si>
  <si>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</si>
  <si>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</si>
  <si>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</si>
  <si>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</si>
  <si>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</si>
  <si>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</si>
  <si>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</si>
  <si>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</si>
  <si>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</si>
  <si>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</si>
  <si>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</si>
  <si>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</si>
  <si>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</si>
  <si>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</si>
  <si>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</si>
  <si>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</si>
  <si>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</si>
  <si>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</si>
  <si>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</si>
  <si>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</si>
  <si>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</si>
  <si>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</si>
  <si>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</si>
  <si>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</si>
  <si>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</si>
  <si>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</si>
  <si>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</si>
  <si>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</si>
  <si>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</si>
  <si>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</si>
  <si>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</si>
  <si>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</si>
  <si>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</si>
  <si>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</si>
  <si>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</si>
  <si>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</si>
  <si>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</si>
  <si>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</si>
  <si>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</si>
  <si>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</si>
  <si>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</si>
  <si>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</si>
  <si>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</si>
  <si>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</si>
  <si>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</si>
  <si>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</si>
  <si>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</si>
  <si>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</si>
  <si>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</si>
  <si>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</si>
  <si>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</si>
  <si>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</si>
  <si>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</si>
  <si>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</si>
  <si>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</si>
  <si>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</si>
  <si>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</si>
  <si>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</si>
  <si>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</si>
  <si>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</si>
  <si>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</si>
  <si>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</si>
  <si>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</si>
  <si>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</si>
  <si>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</si>
  <si>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</si>
  <si>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</si>
  <si>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</si>
  <si>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</si>
  <si>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</si>
  <si>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</si>
  <si>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</si>
  <si>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</si>
  <si>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</si>
  <si>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</si>
  <si>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</si>
  <si>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</si>
  <si>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</si>
  <si>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</si>
  <si>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</si>
  <si>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</si>
  <si>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</si>
  <si>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</si>
  <si>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</si>
  <si>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</si>
  <si>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</si>
  <si>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</si>
  <si>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</si>
  <si>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</si>
  <si>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</si>
  <si>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</si>
  <si>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</si>
  <si>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</si>
  <si>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</si>
  <si>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</si>
  <si>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</si>
  <si>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</si>
  <si>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</si>
  <si>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</si>
  <si>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</si>
  <si>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</si>
  <si>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</si>
  <si>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</si>
  <si>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</si>
  <si>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</si>
  <si>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</si>
  <si>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</si>
  <si>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</si>
  <si>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</si>
  <si>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</si>
  <si>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</si>
  <si>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</si>
  <si>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</si>
  <si>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</si>
  <si>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</si>
  <si>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</si>
  <si>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</si>
  <si>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</si>
  <si>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</si>
  <si>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</si>
  <si>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</si>
  <si>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</si>
  <si>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</si>
  <si>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</si>
  <si>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</si>
  <si>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</si>
  <si>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</si>
  <si>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</si>
  <si>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</si>
  <si>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</si>
  <si>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</si>
  <si>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</si>
  <si>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</si>
  <si>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</si>
  <si>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</si>
  <si>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</si>
  <si>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</si>
  <si>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</si>
  <si>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</si>
  <si>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</si>
  <si>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</si>
  <si>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</si>
  <si>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</si>
  <si>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</si>
  <si>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</si>
  <si>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</si>
  <si>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</si>
  <si>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</si>
  <si>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</si>
  <si>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</si>
  <si>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</si>
  <si>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</si>
  <si>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</si>
  <si>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</si>
  <si>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</si>
  <si>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</si>
  <si>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</si>
  <si>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</si>
  <si>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</si>
  <si>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</si>
  <si>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</si>
  <si>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</si>
  <si>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</si>
  <si>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</si>
  <si>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</si>
  <si>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</si>
  <si>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</si>
  <si>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</si>
  <si>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</si>
  <si>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</si>
  <si>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</si>
  <si>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</si>
  <si>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</si>
  <si>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</si>
  <si>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</si>
  <si>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</si>
  <si>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</si>
  <si>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</si>
  <si>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</si>
  <si>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</si>
  <si>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</si>
  <si>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</si>
  <si>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</si>
  <si>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</si>
  <si>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</si>
  <si>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</si>
  <si>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</si>
  <si>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</si>
  <si>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</si>
  <si>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</si>
  <si>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</si>
  <si>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</si>
  <si>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</si>
  <si>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</si>
  <si>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</si>
  <si>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</si>
  <si>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</si>
  <si>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</si>
  <si>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</si>
  <si>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</si>
  <si>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</si>
  <si>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</si>
  <si>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</si>
  <si>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</si>
  <si>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</si>
  <si>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</si>
  <si>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</si>
  <si>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</si>
  <si>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</si>
  <si>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</si>
  <si>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</si>
  <si>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</si>
  <si>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</si>
  <si>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</si>
  <si>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</si>
  <si>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</si>
  <si>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</si>
  <si>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</si>
  <si>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</si>
  <si>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</si>
  <si>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</si>
  <si>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</si>
  <si>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</si>
  <si>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</si>
  <si>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</si>
  <si>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</si>
  <si>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</si>
  <si>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</si>
  <si>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</si>
  <si>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</si>
  <si>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</si>
  <si>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</si>
  <si>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</si>
  <si>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</si>
  <si>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</si>
  <si>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</si>
  <si>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</si>
  <si>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</si>
  <si>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</si>
  <si>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</si>
  <si>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</si>
  <si>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</si>
  <si>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</si>
  <si>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</si>
  <si>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</si>
  <si>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</si>
  <si>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</si>
  <si>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</si>
  <si>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</si>
  <si>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</si>
  <si>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</si>
  <si>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</si>
  <si>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</si>
  <si>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</si>
  <si>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</si>
  <si>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</si>
  <si>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</si>
  <si>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</si>
  <si>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</si>
  <si>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</si>
  <si>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</si>
  <si>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</si>
  <si>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</si>
  <si>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</si>
  <si>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</si>
  <si>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</si>
  <si>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</si>
  <si>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</si>
  <si>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</si>
  <si>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</si>
  <si>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</si>
  <si>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</si>
  <si>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</si>
  <si>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</si>
  <si>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</si>
  <si>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</si>
  <si>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</si>
  <si>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</si>
  <si>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</si>
  <si>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</si>
  <si>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</si>
  <si>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</si>
  <si>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</si>
  <si>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</si>
  <si>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</si>
  <si>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</si>
  <si>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</si>
  <si>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</si>
  <si>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</si>
  <si>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</si>
  <si>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</si>
  <si>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</si>
  <si>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</si>
  <si>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</si>
  <si>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</si>
  <si>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</si>
  <si>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</si>
  <si>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</si>
  <si>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</si>
  <si>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</si>
  <si>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</si>
  <si>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</si>
  <si>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</si>
  <si>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</si>
  <si>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</si>
  <si>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</si>
  <si>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</si>
  <si>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</si>
  <si>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</si>
  <si>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</si>
  <si>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</si>
  <si>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</si>
  <si>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</si>
  <si>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</si>
  <si>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</si>
  <si>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</si>
  <si>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</si>
  <si>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</si>
  <si>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</si>
  <si>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</si>
  <si>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</si>
  <si>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</si>
  <si>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</si>
  <si>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</si>
  <si>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</si>
  <si>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</si>
  <si>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</si>
  <si>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</si>
  <si>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</si>
  <si>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</si>
  <si>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</si>
  <si>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</si>
  <si>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</si>
  <si>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</si>
  <si>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</si>
  <si>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</si>
  <si>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</si>
  <si>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</si>
  <si>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</si>
  <si>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</si>
  <si>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</si>
  <si>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</si>
  <si>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</si>
  <si>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</si>
  <si>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</si>
  <si>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</si>
  <si>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</si>
  <si>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</si>
  <si>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</si>
  <si>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</si>
  <si>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</si>
  <si>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</si>
  <si>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</si>
  <si>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</si>
  <si>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</si>
  <si>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</si>
  <si>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</si>
  <si>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</si>
  <si>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</si>
  <si>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</si>
  <si>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</si>
  <si>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</si>
  <si>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</si>
  <si>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</si>
  <si>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</si>
  <si>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</si>
  <si>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</si>
  <si>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</si>
  <si>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</si>
  <si>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</si>
  <si>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</si>
  <si>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</si>
  <si>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</si>
  <si>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</si>
  <si>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</si>
  <si>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</si>
  <si>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</si>
  <si>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</si>
  <si>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</si>
  <si>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</si>
  <si>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</si>
  <si>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</si>
  <si>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</si>
  <si>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</si>
  <si>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</si>
  <si>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</si>
  <si>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</si>
  <si>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</si>
  <si>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</si>
  <si>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</si>
  <si>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</si>
  <si>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</si>
  <si>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</si>
  <si>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</si>
  <si>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</si>
  <si>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</si>
  <si>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</si>
  <si>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</si>
  <si>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</si>
  <si>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</si>
  <si>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</si>
  <si>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</si>
  <si>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</si>
  <si>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</si>
  <si>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</si>
  <si>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</si>
  <si>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</si>
  <si>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</si>
  <si>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</si>
  <si>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</si>
  <si>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</si>
  <si>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</si>
  <si>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</si>
  <si>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</si>
  <si>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</si>
  <si>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</si>
  <si>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</si>
  <si>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</si>
  <si>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</si>
  <si>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</si>
  <si>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</si>
  <si>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</si>
  <si>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</si>
  <si>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</si>
  <si>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</si>
  <si>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</si>
  <si>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</si>
  <si>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</si>
  <si>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</si>
  <si>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</si>
  <si>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</si>
  <si>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</si>
  <si>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</si>
  <si>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</si>
  <si>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</si>
  <si>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</si>
  <si>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</si>
  <si>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</si>
  <si>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</si>
  <si>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</si>
  <si>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</si>
  <si>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</si>
  <si>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</si>
  <si>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</si>
  <si>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</si>
  <si>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</si>
  <si>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</si>
  <si>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</si>
  <si>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</si>
  <si>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</si>
  <si>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</si>
  <si>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</si>
  <si>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</si>
  <si>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</si>
  <si>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</si>
  <si>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</si>
  <si>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</si>
  <si>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</si>
  <si>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</si>
  <si>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</si>
  <si>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</si>
  <si>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</si>
  <si>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</si>
  <si>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</si>
  <si>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</si>
  <si>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</si>
  <si>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</si>
  <si>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</si>
  <si>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</si>
  <si>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</si>
  <si>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</si>
  <si>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</si>
  <si>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</si>
  <si>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</si>
  <si>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</si>
  <si>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</si>
  <si>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</si>
  <si>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</si>
  <si>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</si>
  <si>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</si>
  <si>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</si>
  <si>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</si>
  <si>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</si>
  <si>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</si>
  <si>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</si>
  <si>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</si>
  <si>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</si>
  <si>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</si>
  <si>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</si>
  <si>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</si>
  <si>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</si>
  <si>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</si>
  <si>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</si>
  <si>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</si>
  <si>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</si>
  <si>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</si>
  <si>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</si>
  <si>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</si>
  <si>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</si>
  <si>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</si>
  <si>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</si>
  <si>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</si>
  <si>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</si>
  <si>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</si>
  <si>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</si>
  <si>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</si>
  <si>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</si>
  <si>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</si>
  <si>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</si>
  <si>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</si>
  <si>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</si>
  <si>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</si>
  <si>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</si>
  <si>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</si>
  <si>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</si>
  <si>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</si>
  <si>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</si>
  <si>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</si>
  <si>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</si>
  <si>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</si>
  <si>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</si>
  <si>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</si>
  <si>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</si>
  <si>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</si>
  <si>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</si>
  <si>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</si>
  <si>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</si>
  <si>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</si>
  <si>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</si>
  <si>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</si>
  <si>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</si>
  <si>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</si>
  <si>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</si>
  <si>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</si>
  <si>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</si>
  <si>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</si>
  <si>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</si>
  <si>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</si>
  <si>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</si>
  <si>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</si>
  <si>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</si>
  <si>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</si>
  <si>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</si>
  <si>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</si>
  <si>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</si>
  <si>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</si>
  <si>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</si>
  <si>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</si>
  <si>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</si>
  <si>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</si>
  <si>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</si>
  <si>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</si>
  <si>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</si>
  <si>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</si>
  <si>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</si>
  <si>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</si>
  <si>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</si>
  <si>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</si>
  <si>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</si>
  <si>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</si>
  <si>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</si>
  <si>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</si>
  <si>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</si>
  <si>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</si>
  <si>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</si>
  <si>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</si>
  <si>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</si>
  <si>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</si>
  <si>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</si>
  <si>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</si>
  <si>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</si>
  <si>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</si>
  <si>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</si>
  <si>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</si>
  <si>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</si>
  <si>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</si>
  <si>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</si>
  <si>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</si>
  <si>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</si>
  <si>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</si>
  <si>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</si>
  <si>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</si>
  <si>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</si>
  <si>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</si>
  <si>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</si>
  <si>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</si>
  <si>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</si>
  <si>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</si>
  <si>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</si>
  <si>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</si>
  <si>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</si>
  <si>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</si>
  <si>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</si>
  <si>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</si>
  <si>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</si>
  <si>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</si>
  <si>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</si>
  <si>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</si>
  <si>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</si>
  <si>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</si>
  <si>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</si>
  <si>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</si>
  <si>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</si>
  <si>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</si>
  <si>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</si>
  <si>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</si>
  <si>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</si>
  <si>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</si>
  <si>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</si>
  <si>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</si>
  <si>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</si>
  <si>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</si>
  <si>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</si>
  <si>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</si>
  <si>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</si>
  <si>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</si>
  <si>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</si>
  <si>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</si>
  <si>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</si>
  <si>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</si>
  <si>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</si>
  <si>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</si>
  <si>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</si>
  <si>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</si>
  <si>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</si>
  <si>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</si>
  <si>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</si>
  <si>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</si>
  <si>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</si>
  <si>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</si>
  <si>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</si>
  <si>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</si>
  <si>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</si>
  <si>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</si>
  <si>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</si>
  <si>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</si>
  <si>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</si>
  <si>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</si>
  <si>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</si>
  <si>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</si>
  <si>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</si>
  <si>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</si>
  <si>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</si>
  <si>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</si>
  <si>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</si>
  <si>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</si>
  <si>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</si>
  <si>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</si>
  <si>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</si>
  <si>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</si>
  <si>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</si>
  <si>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</si>
  <si>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</si>
  <si>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</si>
  <si>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</si>
  <si>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</si>
  <si>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</si>
  <si>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</si>
  <si>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</si>
  <si>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</si>
  <si>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</si>
  <si>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</si>
  <si>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</si>
  <si>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</si>
  <si>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</si>
  <si>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</si>
  <si>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</si>
  <si>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</si>
  <si>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</si>
  <si>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</si>
  <si>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</si>
  <si>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</si>
  <si>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</si>
  <si>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</si>
  <si>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</si>
  <si>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</si>
  <si>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</si>
  <si>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</si>
  <si>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</si>
  <si>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</si>
  <si>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</si>
  <si>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</si>
  <si>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</si>
  <si>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</si>
  <si>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</si>
  <si>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</si>
  <si>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</si>
  <si>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</si>
  <si>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</si>
  <si>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</si>
  <si>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</si>
  <si>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</si>
  <si>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</si>
  <si>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</si>
  <si>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</si>
  <si>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</si>
  <si>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</si>
  <si>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</si>
  <si>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</si>
  <si>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</si>
  <si>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</si>
  <si>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</si>
  <si>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</si>
  <si>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</si>
  <si>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</si>
  <si>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</si>
  <si>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</si>
  <si>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</si>
  <si>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</si>
  <si>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</si>
  <si>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</si>
  <si>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</si>
  <si>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</si>
  <si>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</si>
  <si>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</si>
  <si>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</si>
  <si>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</si>
  <si>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</si>
  <si>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</si>
  <si>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</si>
  <si>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</si>
  <si>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</si>
  <si>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</si>
  <si>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</si>
  <si>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</si>
  <si>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</si>
  <si>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</si>
  <si>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</si>
  <si>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</si>
  <si>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</si>
  <si>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</si>
  <si>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</si>
  <si>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</si>
  <si>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</si>
  <si>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</si>
  <si>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</si>
  <si>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</si>
  <si>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</si>
  <si>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</si>
  <si>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</si>
  <si>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</si>
  <si>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</si>
  <si>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</si>
  <si>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</si>
  <si>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</si>
  <si>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</si>
  <si>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</si>
  <si>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</si>
  <si>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</si>
  <si>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</si>
  <si>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</si>
  <si>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</si>
  <si>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</si>
  <si>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</si>
  <si>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</si>
  <si>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</si>
  <si>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</si>
  <si>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</si>
  <si>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</si>
  <si>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</si>
  <si>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</si>
  <si>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</si>
  <si>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</si>
  <si>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</si>
  <si>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</si>
  <si>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</si>
  <si>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</si>
  <si>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</si>
  <si>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</si>
  <si>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</si>
  <si>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</si>
  <si>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</si>
  <si>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</si>
  <si>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</si>
  <si>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</si>
  <si>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</si>
  <si>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</si>
  <si>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</si>
  <si>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</si>
  <si>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</si>
  <si>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</si>
  <si>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</si>
  <si>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</si>
  <si>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</si>
  <si>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</si>
  <si>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</si>
  <si>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</si>
  <si>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</si>
  <si>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</si>
  <si>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</si>
  <si>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</si>
  <si>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</si>
  <si>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</si>
  <si>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</si>
  <si>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</si>
  <si>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</si>
  <si>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</si>
  <si>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</si>
  <si>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</si>
  <si>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</si>
  <si>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</si>
  <si>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</si>
  <si>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</si>
  <si>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</si>
  <si>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</si>
  <si>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</si>
  <si>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</si>
  <si>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</si>
  <si>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</si>
  <si>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</si>
  <si>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</si>
  <si>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</si>
  <si>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</si>
  <si>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</si>
  <si>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</si>
  <si>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</si>
  <si>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</si>
  <si>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</si>
  <si>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</si>
  <si>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</si>
  <si>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</si>
  <si>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</si>
  <si>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</si>
  <si>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</si>
  <si>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</si>
  <si>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</si>
  <si>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</si>
  <si>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</si>
  <si>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</si>
  <si>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</si>
  <si>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</si>
  <si>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</si>
  <si>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</si>
  <si>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</si>
  <si>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</si>
  <si>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</si>
  <si>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</si>
  <si>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</si>
  <si>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</si>
  <si>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</si>
  <si>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</si>
  <si>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</si>
  <si>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</si>
  <si>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</si>
  <si>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</si>
  <si>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</si>
  <si>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</si>
  <si>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</si>
  <si>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</si>
  <si>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</si>
  <si>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</si>
  <si>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</si>
  <si>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</si>
  <si>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</si>
  <si>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</si>
  <si>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</si>
  <si>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</si>
  <si>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</si>
  <si>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</si>
  <si>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</si>
  <si>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</si>
  <si>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</si>
  <si>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</si>
  <si>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</si>
  <si>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</si>
  <si>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</si>
  <si>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</si>
  <si>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</si>
  <si>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</si>
  <si>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</si>
  <si>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</si>
  <si>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</si>
  <si>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</si>
  <si>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</si>
  <si>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</si>
  <si>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</si>
  <si>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</si>
  <si>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</si>
  <si>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</si>
  <si>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</si>
  <si>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</si>
  <si>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</si>
  <si>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</si>
  <si>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</si>
  <si>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</si>
  <si>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</si>
  <si>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</si>
  <si>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</si>
  <si>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</si>
  <si>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</si>
  <si>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</si>
  <si>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</si>
  <si>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</si>
  <si>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</si>
  <si>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</si>
  <si>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</si>
  <si>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</si>
  <si>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</si>
  <si>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</si>
  <si>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</si>
  <si>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</si>
  <si>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</si>
  <si>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</si>
  <si>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</si>
  <si>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</si>
  <si>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</si>
  <si>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</si>
  <si>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</si>
  <si>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</si>
  <si>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</si>
  <si>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</si>
  <si>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</si>
  <si>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</si>
  <si>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</si>
  <si>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</si>
  <si>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</si>
  <si>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</si>
  <si>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</si>
  <si>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</si>
  <si>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</si>
  <si>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</si>
  <si>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</si>
  <si>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</si>
  <si>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</si>
  <si>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</si>
  <si>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</si>
  <si>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</si>
  <si>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</si>
  <si>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</si>
  <si>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</si>
  <si>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</si>
  <si>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</si>
  <si>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</si>
  <si>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</si>
  <si>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</si>
  <si>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</si>
  <si>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</si>
  <si>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</si>
  <si>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</si>
  <si>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</si>
  <si>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</si>
  <si>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</si>
  <si>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</si>
  <si>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</si>
  <si>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</si>
  <si>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</si>
  <si>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</si>
  <si>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</si>
  <si>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</si>
  <si>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</si>
  <si>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</si>
  <si>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</si>
  <si>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</si>
  <si>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</si>
  <si>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</si>
  <si>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</si>
  <si>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</si>
  <si>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</si>
  <si>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</si>
  <si>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</si>
  <si>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</si>
  <si>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</si>
  <si>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</si>
  <si>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</si>
  <si>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</si>
  <si>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</si>
  <si>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</si>
  <si>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</si>
  <si>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</si>
  <si>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</si>
  <si>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</si>
  <si>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</si>
  <si>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</si>
  <si>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</si>
  <si>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</si>
  <si>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</si>
  <si>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</si>
  <si>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</si>
  <si>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</si>
  <si>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</si>
  <si>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</si>
  <si>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</si>
  <si>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</si>
  <si>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</si>
  <si>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</si>
  <si>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</si>
  <si>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</si>
  <si>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</si>
  <si>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</si>
  <si>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</si>
  <si>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</si>
  <si>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</si>
  <si>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</si>
  <si>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</si>
  <si>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</si>
  <si>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</si>
  <si>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</si>
  <si>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</si>
  <si>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</si>
  <si>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</si>
  <si>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</si>
  <si>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</si>
  <si>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</si>
  <si>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</si>
  <si>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</si>
  <si>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</si>
  <si>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</si>
  <si>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</si>
  <si>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</si>
  <si>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</si>
  <si>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</si>
  <si>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</si>
  <si>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</si>
  <si>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</si>
  <si>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</si>
  <si>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</si>
  <si>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</si>
  <si>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</si>
  <si>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</si>
  <si>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</si>
  <si>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</si>
  <si>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</si>
  <si>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</si>
  <si>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</si>
  <si>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</si>
  <si>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</si>
  <si>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</si>
  <si>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</si>
  <si>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</si>
  <si>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</si>
  <si>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</si>
  <si>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</si>
  <si>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</si>
  <si>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</si>
  <si>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</si>
  <si>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</si>
  <si>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</si>
  <si>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</si>
  <si>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</si>
  <si>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</si>
  <si>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</si>
  <si>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</si>
  <si>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</si>
  <si>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</si>
  <si>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</si>
  <si>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</si>
  <si>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</si>
  <si>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</si>
  <si>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</si>
  <si>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</si>
  <si>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</si>
  <si>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</si>
  <si>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</si>
  <si>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</si>
  <si>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</si>
  <si>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</si>
  <si>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</si>
  <si>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</si>
  <si>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</si>
  <si>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</si>
  <si>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</si>
  <si>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</si>
  <si>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</si>
  <si>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</si>
  <si>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</si>
  <si>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</si>
  <si>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</si>
  <si>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</si>
  <si>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</si>
  <si>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</si>
  <si>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</si>
  <si>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</si>
  <si>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</si>
  <si>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</si>
  <si>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</si>
  <si>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</si>
  <si>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</si>
  <si>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</si>
  <si>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</si>
  <si>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</si>
  <si>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</si>
  <si>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</si>
  <si>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</si>
  <si>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</si>
  <si>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</si>
  <si>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</si>
  <si>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</si>
  <si>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</si>
  <si>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</si>
  <si>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</si>
  <si>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</si>
  <si>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</si>
  <si>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</si>
  <si>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</si>
  <si>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</si>
  <si>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</si>
  <si>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</si>
  <si>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</si>
  <si>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</si>
  <si>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</si>
  <si>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</si>
  <si>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</si>
  <si>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</si>
  <si>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</si>
  <si>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</si>
  <si>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</si>
  <si>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</si>
  <si>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</si>
  <si>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</si>
  <si>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</si>
  <si>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</si>
  <si>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</si>
  <si>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</si>
  <si>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</si>
  <si>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</si>
  <si>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</si>
  <si>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</si>
  <si>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</si>
  <si>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</si>
  <si>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</si>
  <si>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</si>
  <si>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</si>
  <si>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</si>
  <si>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</si>
  <si>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</si>
  <si>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</si>
  <si>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</si>
  <si>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</si>
  <si>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</si>
  <si>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</si>
  <si>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</si>
  <si>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</si>
  <si>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</si>
  <si>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</si>
  <si>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</si>
  <si>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</si>
  <si>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</si>
  <si>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</si>
  <si>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</si>
  <si>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</si>
  <si>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</si>
  <si>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</si>
  <si>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</si>
  <si>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</si>
  <si>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</si>
  <si>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</si>
  <si>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</si>
  <si>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</si>
  <si>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</si>
  <si>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</si>
  <si>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</si>
  <si>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</si>
  <si>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</si>
  <si>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</si>
  <si>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</si>
  <si>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</si>
  <si>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</si>
  <si>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</si>
  <si>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</si>
  <si>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</si>
  <si>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</si>
  <si>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</si>
  <si>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</si>
  <si>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</si>
  <si>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</si>
  <si>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</si>
  <si>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</si>
  <si>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</si>
  <si>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</si>
  <si>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</si>
  <si>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</si>
  <si>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</si>
  <si>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</si>
  <si>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</si>
  <si>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</si>
  <si>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</si>
  <si>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</si>
  <si>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</si>
  <si>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</si>
  <si>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</si>
  <si>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</si>
  <si>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</si>
  <si>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</si>
  <si>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</si>
  <si>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</si>
  <si>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</si>
  <si>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</si>
  <si>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</si>
  <si>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</si>
  <si>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</si>
  <si>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</si>
  <si>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</si>
  <si>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</si>
  <si>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</si>
  <si>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</si>
  <si>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</si>
  <si>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</si>
  <si>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</si>
  <si>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</si>
  <si>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</si>
  <si>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</si>
  <si>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</si>
  <si>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</si>
  <si>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</si>
  <si>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</si>
  <si>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</si>
  <si>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</si>
  <si>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</si>
  <si>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</si>
  <si>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</si>
  <si>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</si>
  <si>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</si>
  <si>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</si>
  <si>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</si>
  <si>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</si>
  <si>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</si>
  <si>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</si>
  <si>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</si>
  <si>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</si>
  <si>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</si>
  <si>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</si>
  <si>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</si>
  <si>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</si>
  <si>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</si>
  <si>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</si>
  <si>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</si>
  <si>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</si>
  <si>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</si>
  <si>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</si>
  <si>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</si>
  <si>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</si>
  <si>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</si>
  <si>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</si>
  <si>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</si>
  <si>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</si>
  <si>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</si>
  <si>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</si>
  <si>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</si>
  <si>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</si>
  <si>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</si>
  <si>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</si>
  <si>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</si>
  <si>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</si>
  <si>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</si>
  <si>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</si>
  <si>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</si>
  <si>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</si>
  <si>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</si>
  <si>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</si>
  <si>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</si>
  <si>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</si>
  <si>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</si>
  <si>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</si>
  <si>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</si>
  <si>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</si>
  <si>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</si>
  <si>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</si>
  <si>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</si>
  <si>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</si>
  <si>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</si>
  <si>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</si>
  <si>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</si>
  <si>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</si>
  <si>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</si>
  <si>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</si>
  <si>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</si>
  <si>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</si>
  <si>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</si>
  <si>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</si>
  <si>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</si>
  <si>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</si>
  <si>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</si>
  <si>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</si>
  <si>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</si>
  <si>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</si>
  <si>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</si>
  <si>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</si>
  <si>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</si>
  <si>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</si>
  <si>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</si>
  <si>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</si>
  <si>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</si>
  <si>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</si>
  <si>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</si>
  <si>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</si>
  <si>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</si>
  <si>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</si>
  <si>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</si>
  <si>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</si>
  <si>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</si>
  <si>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</si>
  <si>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</si>
  <si>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</si>
  <si>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</si>
  <si>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</si>
  <si>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</si>
  <si>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</si>
  <si>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</si>
  <si>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</si>
  <si>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</si>
  <si>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</si>
  <si>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</si>
  <si>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</si>
  <si>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</si>
  <si>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</si>
  <si>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</si>
  <si>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</si>
  <si>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</si>
  <si>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</si>
  <si>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</si>
  <si>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</si>
  <si>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</si>
  <si>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</si>
  <si>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</si>
  <si>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</si>
  <si>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</si>
  <si>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</si>
  <si>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</si>
  <si>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</si>
  <si>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</si>
  <si>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</si>
  <si>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</si>
  <si>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</si>
  <si>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</si>
  <si>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</si>
  <si>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</si>
  <si>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</si>
  <si>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</si>
  <si>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</si>
  <si>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</si>
  <si>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</si>
  <si>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</si>
  <si>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</si>
  <si>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</si>
  <si>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</si>
  <si>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</si>
  <si>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</si>
  <si>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</si>
  <si>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</si>
  <si>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</si>
  <si>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</si>
  <si>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</si>
  <si>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</si>
  <si>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</si>
  <si>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</si>
  <si>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</si>
  <si>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</si>
  <si>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</si>
  <si>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</si>
  <si>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</si>
  <si>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</si>
  <si>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</si>
  <si>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</si>
  <si>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</si>
  <si>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</si>
  <si>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</si>
  <si>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</si>
  <si>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</si>
  <si>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</si>
  <si>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</si>
  <si>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</si>
  <si>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</si>
  <si>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</si>
  <si>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</si>
  <si>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</si>
  <si>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</si>
  <si>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</si>
  <si>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</si>
  <si>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</si>
  <si>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</si>
  <si>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</si>
  <si>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</si>
  <si>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</si>
  <si>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</si>
  <si>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</si>
  <si>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</si>
  <si>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</si>
  <si>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</si>
  <si>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</si>
  <si>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</si>
  <si>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</si>
  <si>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</si>
  <si>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</si>
  <si>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</si>
  <si>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</si>
  <si>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</si>
  <si>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</si>
  <si>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</si>
  <si>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</si>
  <si>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</si>
  <si>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</si>
  <si>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</si>
  <si>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</si>
  <si>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</si>
  <si>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</si>
  <si>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</si>
  <si>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</si>
  <si>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</si>
  <si>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</si>
  <si>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</si>
  <si>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</si>
  <si>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</si>
  <si>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</si>
  <si>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</si>
  <si>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</si>
  <si>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</si>
  <si>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</si>
  <si>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</si>
  <si>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</si>
  <si>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</si>
  <si>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</si>
  <si>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</si>
  <si>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</si>
  <si>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</si>
  <si>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</si>
  <si>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</si>
  <si>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</si>
  <si>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</si>
  <si>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</si>
  <si>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</si>
  <si>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</si>
  <si>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</si>
  <si>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</si>
  <si>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</si>
  <si>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</si>
  <si>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</si>
  <si>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</si>
  <si>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</si>
  <si>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</si>
  <si>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</si>
  <si>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</si>
  <si>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</si>
  <si>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</si>
  <si>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</si>
  <si>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</si>
  <si>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</si>
  <si>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</si>
  <si>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</si>
  <si>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</si>
  <si>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</si>
  <si>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</si>
  <si>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</si>
  <si>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</si>
  <si>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</si>
  <si>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</si>
  <si>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</si>
  <si>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</si>
  <si>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</si>
  <si>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</si>
  <si>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</si>
  <si>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</si>
  <si>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</si>
  <si>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</si>
  <si>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</si>
  <si>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</si>
  <si>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</si>
  <si>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</si>
  <si>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</si>
  <si>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</si>
  <si>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</si>
  <si>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</si>
  <si>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</si>
  <si>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</si>
  <si>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</si>
  <si>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</si>
  <si>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</si>
  <si>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</si>
  <si>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</si>
  <si>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</si>
  <si>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</si>
  <si>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</si>
  <si>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</si>
  <si>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</si>
  <si>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</si>
  <si>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</si>
  <si>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</si>
  <si>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</si>
  <si>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</si>
  <si>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</si>
  <si>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</si>
  <si>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</si>
  <si>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</si>
  <si>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</si>
  <si>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</si>
  <si>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</si>
  <si>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</si>
  <si>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</si>
  <si>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</si>
  <si>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</si>
  <si>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</si>
  <si>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</si>
  <si>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</si>
  <si>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</si>
  <si>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</si>
  <si>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</si>
  <si>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</si>
  <si>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</si>
  <si>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</si>
  <si>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</si>
  <si>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</si>
  <si>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</si>
  <si>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</si>
  <si>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</si>
  <si>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</si>
  <si>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</si>
  <si>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</si>
  <si>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</si>
  <si>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</si>
  <si>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</si>
  <si>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</si>
  <si>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</si>
  <si>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</si>
  <si>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</si>
  <si>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</si>
  <si>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</si>
  <si>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</si>
  <si>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</si>
  <si>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</si>
  <si>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</si>
  <si>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</si>
  <si>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</si>
  <si>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</si>
  <si>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</si>
  <si>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</si>
  <si>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</si>
  <si>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</si>
  <si>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</si>
  <si>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</si>
  <si>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</si>
  <si>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</si>
  <si>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</si>
  <si>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</si>
  <si>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</si>
  <si>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</si>
  <si>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</si>
  <si>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</si>
  <si>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</si>
  <si>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</si>
  <si>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</si>
  <si>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</si>
  <si>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</si>
  <si>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</si>
  <si>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</si>
  <si>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</si>
  <si>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</si>
  <si>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</si>
  <si>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</si>
  <si>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</si>
  <si>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</si>
  <si>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</si>
  <si>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</si>
  <si>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</si>
  <si>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</si>
  <si>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</si>
  <si>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</si>
  <si>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</si>
  <si>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</si>
  <si>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</si>
  <si>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</si>
  <si>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</si>
  <si>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</si>
  <si>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</si>
  <si>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</si>
  <si>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</si>
  <si>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</si>
  <si>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</si>
  <si>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</si>
  <si>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</si>
  <si>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</si>
  <si>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</si>
  <si>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</si>
  <si>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</si>
  <si>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</si>
  <si>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</si>
  <si>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</si>
  <si>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</si>
  <si>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</si>
  <si>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</si>
  <si>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</si>
  <si>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</si>
  <si>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</si>
  <si>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</si>
  <si>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</si>
  <si>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</si>
  <si>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</si>
  <si>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</si>
  <si>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</si>
  <si>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</si>
  <si>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</si>
  <si>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</si>
  <si>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</si>
  <si>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</si>
  <si>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</si>
  <si>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</si>
  <si>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</si>
  <si>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</si>
  <si>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</si>
  <si>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</si>
  <si>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</si>
  <si>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</si>
  <si>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</si>
  <si>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</si>
  <si>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</si>
  <si>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</si>
  <si>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</si>
  <si>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</si>
  <si>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</si>
  <si>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</si>
  <si>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</si>
  <si>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</si>
  <si>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</si>
  <si>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</si>
  <si>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</si>
  <si>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</si>
  <si>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</si>
  <si>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</si>
  <si>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</si>
  <si>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</si>
  <si>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</si>
  <si>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</si>
  <si>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</si>
  <si>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</si>
  <si>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</si>
  <si>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</si>
  <si>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</si>
  <si>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</si>
  <si>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</si>
  <si>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</si>
  <si>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</si>
  <si>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</si>
  <si>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</si>
  <si>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</si>
  <si>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</si>
  <si>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</si>
  <si>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</si>
  <si>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</si>
  <si>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</si>
  <si>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</si>
  <si>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</si>
  <si>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</si>
  <si>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</si>
  <si>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</si>
  <si>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</si>
  <si>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</si>
  <si>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</si>
  <si>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</si>
  <si>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</si>
  <si>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</si>
  <si>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</si>
  <si>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</si>
  <si>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</si>
  <si>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</si>
  <si>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</si>
  <si>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</si>
  <si>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</si>
  <si>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</si>
  <si>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</si>
  <si>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</si>
  <si>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</si>
  <si>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</si>
  <si>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</si>
  <si>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</si>
  <si>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</si>
  <si>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</si>
  <si>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</si>
  <si>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</si>
  <si>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</si>
  <si>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</si>
  <si>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</si>
  <si>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</si>
  <si>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</si>
  <si>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</si>
  <si>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</si>
  <si>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</si>
  <si>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</si>
  <si>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</si>
  <si>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</si>
  <si>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</si>
  <si>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</si>
  <si>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</si>
  <si>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</si>
  <si>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</si>
  <si>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</si>
  <si>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</si>
  <si>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</si>
  <si>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</si>
  <si>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</si>
  <si>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</si>
  <si>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</si>
  <si>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</si>
  <si>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</si>
  <si>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</si>
  <si>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</si>
  <si>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</si>
  <si>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</si>
  <si>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</si>
  <si>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</si>
  <si>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</si>
  <si>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</si>
  <si>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</si>
  <si>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</si>
  <si>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</si>
  <si>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</si>
  <si>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</si>
  <si>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</si>
  <si>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</si>
  <si>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</si>
  <si>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</si>
  <si>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</si>
  <si>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</si>
  <si>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</si>
  <si>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</si>
  <si>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</si>
  <si>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</si>
  <si>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</si>
  <si>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</si>
  <si>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</si>
  <si>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</si>
  <si>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</si>
  <si>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</si>
  <si>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</si>
  <si>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</si>
  <si>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</si>
  <si>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</si>
  <si>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</si>
  <si>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</si>
  <si>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</si>
  <si>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</si>
  <si>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</si>
  <si>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</si>
  <si>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</si>
  <si>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</si>
  <si>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</si>
  <si>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</si>
  <si>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</si>
  <si>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</si>
  <si>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</si>
  <si>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</si>
  <si>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</si>
  <si>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</si>
  <si>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</si>
  <si>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</si>
  <si>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</si>
  <si>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</si>
  <si>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</si>
  <si>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</si>
  <si>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</si>
  <si>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</si>
  <si>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</si>
  <si>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</si>
  <si>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</si>
  <si>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</si>
  <si>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</si>
  <si>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</si>
  <si>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</si>
  <si>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</si>
  <si>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</si>
  <si>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</si>
  <si>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</si>
  <si>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</si>
  <si>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</si>
  <si>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</si>
  <si>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</si>
  <si>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</si>
  <si>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</si>
  <si>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</si>
  <si>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</si>
  <si>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</si>
  <si>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</si>
  <si>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</si>
  <si>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</si>
  <si>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</si>
  <si>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</si>
  <si>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</si>
  <si>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</si>
  <si>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</si>
  <si>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</si>
  <si>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</si>
  <si>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</si>
  <si>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</si>
  <si>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</si>
  <si>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</si>
  <si>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</si>
  <si>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</si>
  <si>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</si>
  <si>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</si>
  <si>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</si>
  <si>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</si>
  <si>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</si>
  <si>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</si>
  <si>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</si>
  <si>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</si>
  <si>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</si>
  <si>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</si>
  <si>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</si>
  <si>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</si>
  <si>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</si>
  <si>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</si>
  <si>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</si>
  <si>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</si>
  <si>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</si>
  <si>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</si>
  <si>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</si>
  <si>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</si>
  <si>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</si>
  <si>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</si>
  <si>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</si>
  <si>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</si>
  <si>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</si>
  <si>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</si>
  <si>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</si>
  <si>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</si>
  <si>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</si>
  <si>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</si>
  <si>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</si>
  <si>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</si>
  <si>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</si>
  <si>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</si>
  <si>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</si>
  <si>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</si>
  <si>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</si>
  <si>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</si>
  <si>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</si>
  <si>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</si>
  <si>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</si>
  <si>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</si>
  <si>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</si>
  <si>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</si>
  <si>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</si>
  <si>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</si>
  <si>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</si>
  <si>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</si>
  <si>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</si>
  <si>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</si>
  <si>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</si>
  <si>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</si>
  <si>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</si>
  <si>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</si>
  <si>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</si>
  <si>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</si>
  <si>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</si>
  <si>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</si>
  <si>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</si>
  <si>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</si>
  <si>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</si>
  <si>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</si>
  <si>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</si>
  <si>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</si>
  <si>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</si>
  <si>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</si>
  <si>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</si>
  <si>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</si>
  <si>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</si>
  <si>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</si>
  <si>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</si>
  <si>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</si>
  <si>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</si>
  <si>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</si>
  <si>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</si>
  <si>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</si>
  <si>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</si>
  <si>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</si>
  <si>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</si>
  <si>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</si>
  <si>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</si>
  <si>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</si>
  <si>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</si>
  <si>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</si>
  <si>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</si>
  <si>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</si>
  <si>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</si>
  <si>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</si>
  <si>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</si>
  <si>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</si>
  <si>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</si>
  <si>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</si>
  <si>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</si>
  <si>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</si>
  <si>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</si>
  <si>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</si>
  <si>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</si>
  <si>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</si>
  <si>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</si>
  <si>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</si>
  <si>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</si>
  <si>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</si>
  <si>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</si>
  <si>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</si>
  <si>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</si>
  <si>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</si>
  <si>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</si>
  <si>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</si>
  <si>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</si>
  <si>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</si>
  <si>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</si>
  <si>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</si>
  <si>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</si>
  <si>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</si>
  <si>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</si>
  <si>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</si>
  <si>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</si>
  <si>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</si>
  <si>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</si>
  <si>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</si>
  <si>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</si>
  <si>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</si>
  <si>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</si>
  <si>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</si>
  <si>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</si>
  <si>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</si>
  <si>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</si>
  <si>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</si>
  <si>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</si>
  <si>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</si>
  <si>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</si>
  <si>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</si>
  <si>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</si>
  <si>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</si>
  <si>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</si>
  <si>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</si>
  <si>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</si>
  <si>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</si>
  <si>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</si>
  <si>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</si>
  <si>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</si>
  <si>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</si>
  <si>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</si>
  <si>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</si>
  <si>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</si>
  <si>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</si>
  <si>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</si>
  <si>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</si>
  <si>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</si>
  <si>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</si>
  <si>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</si>
  <si>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</si>
  <si>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</si>
  <si>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</si>
  <si>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</si>
  <si>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</si>
  <si>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</si>
  <si>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</si>
  <si>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</si>
  <si>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</si>
  <si>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</si>
  <si>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</si>
  <si>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</si>
  <si>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</si>
  <si>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</si>
  <si>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</si>
  <si>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</si>
  <si>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</si>
  <si>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</si>
  <si>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</si>
  <si>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</si>
  <si>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</si>
  <si>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</si>
  <si>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</si>
  <si>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</si>
  <si>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</si>
  <si>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</si>
  <si>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</si>
  <si>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</si>
  <si>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</si>
  <si>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</si>
  <si>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</si>
  <si>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</si>
  <si>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</si>
  <si>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</si>
  <si>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</si>
  <si>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</si>
  <si>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</si>
  <si>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</si>
  <si>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</si>
  <si>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</si>
  <si>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</si>
  <si>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</si>
  <si>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</si>
  <si>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</si>
  <si>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</si>
  <si>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</si>
  <si>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</si>
  <si>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</si>
  <si>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</si>
  <si>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</si>
  <si>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</si>
  <si>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</si>
  <si>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</si>
  <si>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</si>
  <si>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</si>
  <si>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</si>
  <si>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</si>
  <si>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</si>
  <si>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</si>
  <si>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</si>
  <si>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</si>
  <si>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</si>
  <si>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</si>
  <si>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</si>
  <si>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</si>
  <si>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</si>
  <si>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</si>
  <si>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</si>
  <si>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</si>
  <si>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</si>
  <si>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</si>
  <si>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</si>
  <si>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</si>
  <si>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</si>
  <si>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</si>
  <si>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</si>
  <si>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</si>
  <si>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</si>
  <si>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</si>
  <si>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</si>
  <si>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</si>
  <si>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</si>
  <si>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</si>
  <si>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</si>
  <si>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</si>
  <si>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</si>
  <si>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</si>
  <si>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</si>
  <si>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</si>
  <si>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</si>
  <si>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</si>
  <si>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</si>
  <si>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</si>
  <si>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</si>
  <si>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</si>
  <si>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</si>
  <si>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</si>
  <si>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</si>
  <si>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</si>
  <si>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</si>
  <si>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</si>
  <si>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</si>
  <si>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</si>
  <si>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</si>
  <si>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</si>
  <si>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</si>
  <si>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</si>
  <si>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</si>
  <si>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</si>
  <si>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</si>
  <si>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</si>
  <si>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</si>
  <si>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</si>
  <si>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</si>
  <si>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</si>
  <si>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</si>
  <si>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</si>
  <si>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</si>
  <si>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</si>
  <si>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</si>
  <si>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</si>
  <si>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</si>
  <si>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</si>
  <si>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</si>
  <si>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</si>
  <si>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</si>
  <si>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</si>
  <si>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</si>
  <si>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</si>
  <si>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</si>
  <si>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</si>
  <si>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</si>
  <si>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</si>
  <si>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</si>
  <si>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</si>
  <si>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</si>
  <si>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</si>
  <si>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</si>
  <si>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</si>
  <si>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</si>
  <si>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</si>
  <si>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</si>
  <si>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</si>
  <si>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</si>
  <si>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</si>
  <si>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</si>
  <si>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</si>
  <si>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</si>
  <si>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</si>
  <si>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</si>
  <si>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</si>
  <si>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</si>
  <si>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</si>
  <si>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</si>
  <si>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</si>
  <si>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</si>
  <si>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</si>
  <si>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</si>
  <si>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</si>
  <si>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</si>
  <si>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</si>
  <si>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</si>
  <si>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</si>
  <si>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</si>
  <si>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</si>
  <si>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</si>
  <si>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</si>
  <si>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</si>
  <si>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</si>
  <si>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</si>
  <si>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</si>
  <si>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</si>
  <si>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</si>
  <si>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</si>
  <si>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</si>
  <si>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</si>
  <si>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</si>
  <si>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</si>
  <si>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</si>
  <si>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</si>
  <si>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</si>
  <si>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</si>
  <si>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</si>
  <si>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</si>
  <si>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</si>
  <si>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</si>
  <si>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</si>
  <si>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</si>
  <si>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</si>
  <si>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</si>
  <si>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</si>
  <si>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</si>
  <si>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</si>
  <si>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</si>
  <si>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</si>
  <si>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</si>
  <si>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</si>
  <si>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</si>
  <si>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</si>
  <si>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</si>
  <si>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</si>
  <si>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</si>
  <si>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</si>
  <si>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</si>
  <si>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</si>
  <si>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</si>
  <si>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</si>
  <si>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</si>
  <si>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</si>
  <si>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</si>
  <si>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</si>
  <si>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</si>
  <si>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</si>
  <si>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</si>
  <si>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</si>
  <si>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</si>
  <si>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</si>
  <si>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</si>
  <si>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</si>
  <si>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</si>
  <si>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</si>
  <si>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</si>
  <si>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</si>
  <si>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</si>
  <si>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</si>
  <si>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</si>
  <si>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</si>
  <si>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</si>
  <si>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</si>
  <si>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</si>
  <si>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</si>
  <si>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</si>
  <si>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</si>
  <si>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</si>
  <si>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</si>
  <si>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</si>
  <si>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</si>
  <si>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</si>
  <si>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</si>
  <si>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</si>
  <si>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</si>
  <si>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</si>
  <si>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</si>
  <si>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</si>
  <si>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</si>
  <si>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</si>
  <si>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</si>
  <si>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</si>
  <si>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</si>
  <si>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</si>
  <si>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</si>
  <si>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</si>
  <si>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</si>
  <si>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</si>
  <si>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</si>
  <si>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</si>
  <si>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</si>
  <si>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</si>
  <si>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</si>
  <si>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</si>
  <si>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</si>
  <si>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</si>
  <si>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</si>
  <si>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</si>
  <si>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</si>
  <si>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</si>
  <si>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</si>
  <si>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</si>
  <si>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</si>
  <si>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</si>
  <si>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</si>
  <si>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</si>
  <si>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</si>
  <si>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</si>
  <si>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</si>
  <si>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</si>
  <si>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</si>
  <si>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</si>
  <si>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</si>
  <si>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</si>
  <si>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</si>
  <si>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</si>
  <si>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</si>
  <si>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</si>
  <si>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</si>
  <si>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</si>
  <si>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</si>
  <si>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</si>
  <si>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</si>
  <si>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</si>
  <si>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</si>
  <si>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</si>
  <si>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</si>
  <si>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</si>
  <si>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</si>
  <si>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</si>
  <si>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</si>
  <si>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</si>
  <si>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</si>
  <si>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</si>
  <si>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</si>
  <si>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</si>
  <si>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</si>
  <si>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</si>
  <si>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</si>
  <si>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</si>
  <si>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</si>
  <si>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</si>
  <si>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</si>
  <si>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</si>
  <si>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</si>
  <si>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</si>
  <si>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</si>
  <si>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</si>
  <si>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</si>
  <si>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</si>
  <si>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</si>
  <si>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</si>
  <si>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</si>
  <si>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</si>
  <si>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</si>
  <si>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</si>
  <si>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</si>
  <si>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</si>
  <si>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</si>
  <si>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</si>
  <si>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</si>
  <si>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</si>
  <si>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</si>
  <si>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</si>
  <si>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</si>
  <si>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</si>
  <si>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</si>
  <si>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</si>
  <si>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</si>
  <si>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</si>
  <si>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</si>
  <si>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</si>
  <si>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</si>
  <si>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</si>
  <si>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</si>
  <si>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</si>
  <si>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</si>
  <si>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</si>
  <si>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</si>
  <si>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</si>
  <si>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</si>
  <si>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</si>
  <si>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</si>
  <si>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</si>
  <si>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</si>
  <si>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</si>
  <si>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</si>
  <si>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</si>
  <si>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</si>
  <si>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</si>
  <si>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</si>
  <si>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</si>
  <si>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</si>
  <si>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</si>
  <si>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</si>
  <si>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</si>
  <si>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</si>
  <si>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</si>
  <si>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</si>
  <si>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</si>
  <si>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</si>
  <si>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</si>
  <si>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</si>
  <si>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</si>
  <si>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</si>
  <si>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</si>
  <si>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</si>
  <si>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</si>
  <si>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</si>
  <si>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</si>
  <si>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</si>
  <si>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</si>
  <si>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</si>
  <si>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</si>
  <si>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</si>
  <si>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</si>
  <si>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</si>
  <si>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</si>
  <si>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</si>
  <si>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</si>
  <si>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</si>
  <si>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</si>
  <si>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</si>
  <si>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</si>
  <si>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</si>
  <si>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</si>
  <si>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</si>
  <si>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</si>
  <si>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</si>
  <si>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</si>
  <si>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</si>
  <si>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</si>
  <si>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</si>
  <si>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</si>
  <si>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</si>
  <si>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</si>
  <si>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</si>
  <si>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</si>
  <si>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</si>
  <si>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</si>
  <si>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</si>
  <si>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</si>
  <si>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</si>
  <si>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</si>
  <si>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</si>
  <si>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</si>
  <si>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</si>
  <si>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</si>
  <si>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</si>
  <si>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</si>
  <si>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</si>
  <si>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</si>
  <si>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</si>
  <si>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</si>
  <si>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</si>
  <si>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</si>
  <si>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</si>
  <si>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</si>
  <si>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</si>
  <si>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</si>
  <si>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</si>
  <si>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</si>
  <si>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</si>
  <si>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</si>
  <si>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</si>
  <si>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</si>
  <si>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</si>
  <si>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</si>
  <si>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</si>
  <si>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</si>
  <si>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</si>
  <si>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</si>
  <si>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</si>
  <si>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</si>
  <si>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</si>
  <si>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</si>
  <si>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</si>
  <si>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</si>
  <si>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</si>
  <si>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</si>
  <si>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</si>
  <si>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</si>
  <si>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</si>
  <si>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</si>
  <si>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</si>
  <si>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</si>
  <si>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</si>
  <si>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</si>
  <si>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</si>
  <si>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</si>
  <si>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</si>
  <si>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</si>
  <si>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</si>
  <si>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</si>
  <si>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</si>
  <si>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</si>
  <si>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</si>
  <si>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</si>
  <si>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</si>
  <si>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</si>
  <si>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</si>
  <si>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</si>
  <si>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</si>
  <si>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</si>
  <si>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</si>
  <si>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</si>
  <si>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</si>
  <si>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</si>
  <si>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</si>
  <si>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</si>
  <si>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</si>
  <si>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</si>
  <si>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</si>
  <si>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</si>
  <si>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</si>
  <si>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</si>
  <si>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</si>
  <si>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</si>
  <si>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</si>
  <si>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</si>
  <si>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</si>
  <si>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</si>
  <si>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</si>
  <si>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</si>
  <si>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</si>
  <si>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</si>
  <si>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</si>
  <si>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</si>
  <si>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</si>
  <si>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</si>
  <si>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</si>
  <si>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</si>
  <si>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</si>
  <si>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</si>
  <si>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</si>
  <si>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</si>
  <si>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</si>
  <si>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</si>
  <si>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</si>
  <si>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</si>
  <si>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</si>
  <si>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</si>
  <si>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</si>
  <si>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</si>
  <si>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</si>
  <si>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</si>
  <si>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</si>
  <si>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</si>
  <si>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</si>
  <si>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</si>
  <si>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</si>
  <si>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</si>
  <si>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</si>
  <si>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</si>
  <si>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</si>
  <si>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</si>
  <si>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</si>
  <si>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</si>
  <si>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</si>
  <si>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</si>
  <si>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</si>
  <si>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</si>
  <si>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</si>
  <si>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</si>
  <si>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</si>
  <si>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</si>
  <si>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</si>
  <si>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</si>
  <si>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</si>
  <si>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</si>
  <si>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</si>
  <si>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</si>
  <si>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</si>
  <si>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</si>
  <si>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</si>
  <si>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</si>
  <si>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</si>
  <si>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</si>
  <si>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</si>
  <si>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</si>
  <si>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</si>
  <si>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</si>
  <si>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</si>
  <si>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</si>
  <si>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</si>
  <si>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</si>
  <si>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</si>
  <si>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</si>
  <si>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</si>
  <si>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</si>
  <si>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</si>
  <si>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</si>
  <si>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</si>
  <si>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</si>
  <si>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</si>
  <si>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</si>
  <si>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</si>
  <si>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</si>
  <si>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</si>
  <si>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</si>
  <si>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</si>
  <si>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</si>
  <si>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</si>
  <si>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</si>
  <si>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</si>
  <si>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</si>
  <si>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</si>
  <si>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</si>
  <si>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</si>
  <si>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</si>
  <si>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</si>
  <si>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</si>
  <si>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</si>
  <si>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</si>
  <si>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</si>
  <si>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</si>
  <si>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</si>
  <si>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</si>
  <si>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</si>
  <si>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</si>
  <si>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</si>
  <si>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</si>
  <si>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</si>
  <si>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</si>
  <si>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</si>
  <si>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</si>
  <si>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</si>
  <si>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</si>
  <si>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</si>
  <si>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</si>
  <si>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</si>
  <si>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</si>
  <si>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</si>
  <si>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</si>
  <si>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</si>
  <si>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</si>
  <si>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</si>
  <si>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</si>
  <si>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</si>
  <si>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</si>
  <si>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</si>
  <si>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</si>
  <si>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</si>
  <si>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</si>
  <si>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</si>
  <si>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</si>
  <si>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</si>
  <si>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</si>
  <si>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</si>
  <si>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</si>
  <si>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</si>
  <si>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</si>
  <si>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</si>
  <si>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</si>
  <si>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</si>
  <si>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</si>
  <si>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</si>
  <si>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</si>
  <si>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</si>
  <si>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</si>
  <si>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</si>
  <si>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</si>
  <si>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</si>
  <si>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</si>
  <si>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</si>
  <si>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</si>
  <si>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</si>
  <si>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</si>
  <si>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</si>
  <si>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</si>
  <si>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</si>
  <si>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</si>
  <si>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</si>
  <si>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</si>
  <si>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</si>
  <si>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</si>
  <si>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</si>
  <si>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</si>
  <si>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</si>
  <si>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</si>
  <si>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</si>
  <si>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</si>
  <si>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</si>
  <si>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</si>
  <si>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</si>
  <si>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</si>
  <si>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</si>
  <si>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</si>
  <si>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</si>
  <si>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</si>
  <si>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</si>
  <si>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</si>
  <si>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</si>
  <si>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</si>
  <si>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</si>
  <si>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</si>
  <si>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</si>
  <si>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</si>
  <si>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</si>
  <si>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</si>
  <si>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</si>
  <si>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</si>
  <si>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</si>
  <si>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</si>
  <si>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</si>
  <si>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</si>
  <si>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</si>
  <si>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</si>
  <si>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</si>
  <si>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</si>
  <si>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</si>
  <si>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</si>
  <si>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</si>
  <si>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</si>
  <si>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</si>
  <si>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</si>
  <si>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</si>
  <si>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</si>
  <si>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</si>
  <si>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</si>
  <si>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</si>
  <si>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</si>
  <si>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</si>
  <si>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</si>
  <si>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</si>
  <si>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</si>
  <si>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</si>
  <si>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</si>
  <si>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</si>
  <si>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</si>
  <si>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</si>
  <si>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</si>
  <si>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</si>
  <si>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</si>
  <si>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</si>
  <si>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</si>
  <si>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</si>
  <si>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</si>
  <si>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</si>
  <si>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</si>
  <si>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</si>
  <si>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</si>
  <si>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</si>
  <si>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</si>
  <si>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</si>
  <si>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</si>
  <si>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</si>
  <si>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</si>
  <si>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</si>
  <si>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</si>
  <si>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</si>
  <si>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</si>
  <si>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</si>
  <si>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</si>
  <si>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</si>
  <si>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</si>
  <si>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</si>
  <si>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</si>
  <si>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</si>
  <si>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</si>
  <si>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</si>
  <si>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</si>
  <si>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</si>
  <si>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</si>
  <si>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</si>
  <si>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</si>
  <si>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</si>
  <si>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</si>
  <si>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</si>
  <si>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</si>
  <si>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</si>
  <si>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</si>
  <si>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</si>
  <si>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</si>
  <si>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</si>
  <si>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</si>
  <si>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</si>
  <si>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</si>
  <si>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</si>
  <si>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</si>
  <si>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</si>
  <si>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</si>
  <si>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</si>
  <si>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</si>
  <si>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</si>
  <si>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</si>
  <si>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</si>
  <si>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</si>
  <si>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</si>
  <si>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</si>
  <si>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</si>
  <si>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</si>
  <si>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</si>
  <si>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</si>
  <si>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</si>
  <si>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</si>
  <si>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</si>
  <si>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</si>
  <si>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</si>
  <si>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</si>
  <si>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</si>
  <si>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</si>
  <si>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</si>
  <si>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</si>
  <si>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</si>
  <si>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</si>
  <si>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</si>
  <si>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</si>
  <si>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</si>
  <si>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</si>
  <si>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</si>
  <si>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</si>
  <si>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</si>
  <si>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</si>
  <si>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</si>
  <si>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</si>
  <si>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</si>
  <si>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</si>
  <si>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</si>
  <si>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</si>
  <si>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</si>
  <si>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</si>
  <si>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</si>
  <si>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</si>
  <si>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</si>
  <si>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</si>
  <si>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</si>
  <si>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</si>
  <si>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</si>
  <si>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</si>
  <si>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</si>
  <si>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</si>
  <si>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</si>
  <si>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</si>
  <si>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</si>
  <si>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</si>
  <si>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</si>
  <si>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</si>
  <si>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</si>
  <si>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</si>
  <si>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</si>
  <si>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</si>
  <si>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</si>
  <si>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</si>
  <si>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</si>
  <si>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</si>
  <si>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</si>
  <si>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</si>
  <si>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</si>
  <si>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</si>
  <si>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</si>
  <si>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</si>
  <si>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</si>
  <si>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</si>
  <si>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</si>
  <si>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</si>
  <si>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</si>
  <si>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</si>
  <si>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</si>
  <si>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</si>
  <si>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</si>
  <si>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</si>
  <si>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</si>
  <si>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</si>
  <si>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</si>
  <si>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</si>
  <si>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</si>
  <si>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</si>
  <si>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</si>
  <si>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</si>
  <si>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</si>
  <si>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</si>
  <si>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</si>
  <si>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</si>
  <si>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</si>
  <si>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</si>
  <si>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</si>
  <si>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</si>
  <si>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</si>
  <si>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</si>
  <si>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</si>
  <si>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</si>
  <si>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</si>
  <si>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</si>
  <si>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</si>
  <si>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</si>
  <si>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</si>
  <si>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</si>
  <si>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</si>
  <si>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</si>
  <si>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</si>
  <si>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</si>
  <si>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</si>
  <si>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</si>
  <si>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</si>
  <si>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</si>
  <si>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</si>
  <si>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</si>
  <si>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</si>
  <si>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</si>
  <si>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</si>
  <si>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</si>
  <si>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</si>
  <si>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</si>
  <si>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</si>
  <si>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</si>
  <si>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</si>
  <si>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</si>
  <si>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</si>
  <si>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</si>
  <si>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</si>
  <si>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</si>
  <si>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</si>
  <si>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</si>
  <si>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</si>
  <si>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</si>
  <si>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</si>
  <si>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</si>
  <si>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</si>
  <si>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</si>
  <si>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</si>
  <si>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</si>
  <si>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</si>
  <si>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</si>
  <si>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</si>
  <si>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</si>
  <si>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</si>
  <si>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</si>
  <si>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</si>
  <si>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</si>
  <si>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</si>
  <si>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</si>
  <si>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</si>
  <si>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</si>
  <si>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</si>
  <si>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</si>
  <si>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</si>
  <si>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</si>
  <si>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</si>
  <si>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</si>
  <si>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</si>
  <si>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</si>
  <si>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</si>
  <si>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</si>
  <si>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</si>
  <si>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</si>
  <si>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</si>
  <si>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</si>
  <si>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</si>
  <si>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</si>
  <si>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</si>
  <si>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</si>
  <si>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</si>
  <si>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</si>
  <si>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</si>
  <si>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</si>
  <si>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</si>
  <si>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</si>
  <si>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</si>
  <si>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</si>
  <si>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</si>
  <si>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</si>
  <si>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</si>
  <si>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</si>
  <si>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</si>
  <si>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</si>
  <si>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</si>
  <si>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</si>
  <si>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</si>
  <si>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</si>
  <si>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</si>
  <si>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</si>
  <si>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</si>
  <si>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</si>
  <si>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</si>
  <si>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</si>
  <si>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</si>
  <si>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</si>
  <si>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</si>
  <si>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</si>
  <si>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</si>
  <si>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</si>
  <si>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</si>
  <si>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</si>
  <si>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</si>
  <si>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</si>
  <si>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</si>
  <si>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</si>
  <si>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</si>
  <si>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</si>
  <si>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</si>
  <si>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</si>
  <si>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</si>
  <si>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</si>
  <si>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</si>
  <si>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</si>
  <si>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</si>
  <si>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</si>
  <si>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</si>
  <si>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</si>
  <si>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</si>
  <si>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</si>
  <si>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</si>
  <si>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</si>
  <si>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</si>
  <si>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</si>
  <si>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</si>
  <si>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</si>
  <si>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</si>
  <si>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</si>
  <si>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</si>
  <si>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</si>
  <si>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</si>
  <si>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</si>
  <si>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</si>
  <si>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</si>
  <si>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</si>
  <si>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</si>
  <si>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</si>
  <si>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</si>
  <si>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</si>
  <si>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</si>
  <si>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</si>
  <si>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</si>
  <si>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</si>
  <si>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</si>
  <si>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</si>
  <si>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</si>
  <si>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</si>
  <si>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</si>
  <si>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</si>
  <si>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</si>
  <si>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</si>
  <si>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</si>
  <si>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</si>
  <si>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</si>
  <si>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</si>
  <si>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</si>
  <si>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</si>
  <si>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</si>
  <si>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</si>
  <si>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</si>
  <si>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</si>
  <si>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</si>
  <si>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</si>
  <si>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</si>
  <si>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</si>
  <si>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</si>
  <si>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</si>
  <si>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</si>
  <si>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</si>
  <si>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</si>
  <si>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</si>
  <si>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</si>
  <si>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</si>
  <si>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</si>
  <si>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</si>
  <si>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</si>
  <si>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</si>
  <si>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</si>
  <si>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</si>
  <si>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</si>
  <si>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</si>
  <si>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</si>
  <si>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</si>
  <si>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</si>
  <si>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</si>
  <si>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</si>
  <si>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</si>
  <si>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</si>
  <si>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</si>
  <si>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</si>
  <si>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</si>
  <si>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</si>
  <si>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</si>
  <si>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</si>
  <si>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</si>
  <si>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</si>
  <si>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</si>
  <si>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</si>
  <si>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</si>
  <si>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</si>
  <si>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</si>
  <si>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</si>
  <si>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</si>
  <si>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</si>
  <si>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</si>
  <si>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</si>
  <si>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</si>
  <si>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</si>
  <si>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</si>
  <si>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</si>
  <si>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</si>
  <si>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</si>
  <si>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</si>
  <si>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</si>
  <si>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</si>
  <si>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</si>
  <si>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</si>
  <si>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</si>
  <si>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</si>
  <si>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</si>
  <si>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</si>
  <si>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</si>
  <si>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</si>
  <si>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</si>
  <si>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</si>
  <si>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</si>
  <si>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</si>
  <si>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</si>
  <si>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</si>
  <si>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</si>
  <si>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</si>
  <si>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</si>
  <si>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</si>
  <si>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</si>
  <si>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</si>
  <si>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</si>
  <si>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</si>
  <si>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</si>
  <si>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</si>
  <si>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</si>
  <si>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</si>
  <si>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</si>
  <si>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</si>
  <si>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</si>
  <si>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</si>
  <si>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</si>
  <si>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</si>
  <si>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</si>
  <si>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</si>
  <si>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</si>
  <si>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</si>
  <si>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</si>
  <si>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</si>
  <si>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</si>
  <si>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</si>
  <si>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</si>
  <si>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</si>
  <si>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</si>
  <si>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</si>
  <si>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</si>
  <si>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</si>
  <si>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</si>
  <si>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</si>
  <si>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</si>
  <si>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</si>
  <si>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</si>
  <si>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</si>
  <si>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</si>
  <si>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</si>
  <si>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</si>
  <si>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</si>
  <si>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</si>
  <si>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</si>
  <si>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</si>
  <si>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</si>
  <si>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</si>
  <si>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</si>
  <si>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</si>
  <si>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</si>
  <si>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</si>
  <si>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</si>
  <si>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</si>
  <si>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</si>
  <si>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</si>
  <si>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</si>
  <si>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</si>
  <si>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</si>
  <si>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</si>
  <si>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</si>
  <si>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</si>
  <si>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</si>
  <si>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</si>
  <si>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</si>
  <si>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</si>
  <si>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</si>
  <si>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</si>
  <si>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</si>
  <si>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</si>
  <si>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</si>
  <si>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</si>
  <si>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</si>
  <si>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</si>
  <si>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</si>
  <si>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</si>
  <si>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</si>
  <si>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</si>
  <si>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</si>
  <si>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</si>
  <si>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</si>
  <si>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</si>
  <si>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</si>
  <si>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</si>
  <si>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</si>
  <si>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</si>
  <si>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</si>
  <si>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</si>
  <si>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</si>
  <si>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</si>
  <si>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</si>
  <si>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</si>
  <si>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</si>
  <si>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</si>
  <si>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</si>
  <si>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</si>
  <si>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</si>
  <si>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</si>
  <si>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</si>
  <si>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</si>
  <si>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</si>
  <si>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</si>
  <si>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</si>
  <si>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</si>
  <si>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</si>
  <si>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</si>
  <si>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</si>
  <si>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</si>
  <si>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</si>
  <si>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</si>
  <si>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</si>
  <si>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</si>
  <si>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</si>
  <si>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</si>
  <si>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</si>
  <si>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</si>
  <si>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</si>
  <si>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</si>
  <si>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</si>
  <si>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</si>
  <si>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</si>
  <si>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</si>
  <si>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</si>
  <si>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</si>
  <si>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</si>
  <si>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</si>
  <si>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</si>
  <si>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</si>
  <si>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</si>
  <si>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</si>
  <si>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</si>
  <si>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</si>
  <si>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</si>
  <si>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</si>
  <si>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</si>
  <si>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</si>
  <si>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</si>
  <si>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</si>
  <si>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</si>
  <si>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</si>
  <si>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</si>
  <si>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</si>
  <si>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</si>
  <si>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</si>
  <si>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</si>
  <si>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</si>
  <si>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</si>
  <si>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</si>
  <si>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</si>
  <si>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</si>
  <si>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</si>
  <si>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</si>
  <si>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</si>
  <si>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</si>
  <si>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</si>
  <si>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</si>
  <si>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</si>
  <si>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</si>
  <si>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</si>
  <si>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</si>
  <si>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</si>
  <si>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</si>
  <si>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</si>
  <si>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</si>
  <si>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</si>
  <si>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</si>
  <si>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</si>
  <si>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</si>
  <si>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</si>
  <si>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</si>
  <si>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</si>
  <si>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</si>
  <si>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</si>
  <si>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</si>
  <si>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</si>
  <si>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</si>
  <si>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</si>
  <si>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</si>
  <si>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</si>
  <si>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</si>
  <si>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</si>
  <si>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</si>
  <si>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</si>
  <si>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</si>
  <si>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</si>
  <si>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</si>
  <si>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</si>
  <si>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</si>
  <si>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</si>
  <si>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</si>
  <si>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</si>
  <si>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</si>
  <si>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</si>
  <si>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</si>
  <si>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</si>
  <si>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</si>
  <si>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</si>
  <si>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</si>
  <si>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</si>
  <si>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</si>
  <si>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</si>
  <si>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</si>
  <si>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</si>
  <si>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</si>
  <si>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</si>
  <si>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</si>
  <si>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</si>
  <si>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</si>
  <si>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</si>
  <si>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</si>
  <si>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</si>
  <si>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</si>
  <si>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</si>
  <si>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</si>
  <si>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</si>
  <si>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</si>
  <si>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</si>
  <si>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</si>
  <si>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</si>
  <si>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</si>
  <si>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</si>
  <si>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</si>
  <si>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</si>
  <si>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</si>
  <si>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</si>
  <si>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</si>
  <si>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</si>
  <si>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</si>
  <si>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</si>
  <si>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</si>
  <si>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</si>
  <si>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</si>
  <si>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</si>
  <si>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</si>
  <si>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</si>
  <si>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</si>
  <si>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</si>
  <si>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</si>
  <si>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</si>
  <si>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</si>
  <si>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</si>
  <si>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</si>
  <si>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</si>
  <si>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</si>
  <si>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</si>
  <si>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</si>
  <si>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</si>
  <si>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</si>
  <si>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</si>
  <si>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</si>
  <si>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</si>
  <si>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</si>
  <si>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</si>
  <si>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</si>
  <si>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</si>
  <si>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</si>
  <si>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</si>
  <si>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</si>
  <si>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</si>
  <si>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</si>
  <si>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</si>
  <si>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</si>
  <si>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</si>
  <si>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</si>
  <si>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</si>
  <si>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</si>
  <si>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</si>
  <si>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</si>
  <si>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</si>
  <si>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</si>
  <si>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</si>
  <si>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</si>
  <si>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</si>
  <si>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</si>
  <si>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</si>
  <si>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</si>
  <si>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</si>
  <si>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</si>
  <si>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</si>
  <si>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</si>
  <si>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</si>
  <si>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</si>
  <si>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</si>
  <si>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</si>
  <si>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</si>
  <si>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</si>
  <si>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</si>
  <si>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</si>
  <si>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</si>
  <si>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</si>
  <si>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</si>
  <si>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</si>
  <si>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</si>
  <si>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</si>
  <si>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</si>
  <si>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</si>
  <si>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</si>
  <si>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</si>
  <si>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</si>
  <si>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</si>
  <si>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</si>
  <si>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</si>
  <si>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</si>
  <si>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</si>
  <si>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</si>
  <si>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</si>
  <si>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</si>
  <si>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</si>
  <si>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</si>
  <si>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</si>
  <si>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</si>
  <si>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</si>
  <si>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</si>
  <si>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</si>
  <si>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</si>
  <si>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</si>
  <si>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</si>
  <si>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</si>
  <si>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</si>
  <si>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</si>
  <si>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</si>
  <si>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</si>
  <si>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</si>
  <si>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</si>
  <si>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</si>
  <si>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</si>
  <si>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</si>
  <si>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</si>
  <si>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</si>
  <si>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</si>
  <si>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</si>
  <si>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</si>
  <si>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</si>
  <si>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</si>
  <si>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</si>
  <si>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</si>
  <si>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</si>
  <si>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</si>
  <si>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</si>
  <si>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</si>
  <si>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</si>
  <si>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</si>
  <si>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</si>
  <si>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</si>
  <si>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</si>
  <si>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</si>
  <si>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</si>
  <si>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</si>
  <si>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</si>
  <si>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</si>
  <si>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</si>
  <si>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</si>
  <si>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</si>
  <si>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</si>
  <si>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</si>
  <si>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</si>
  <si>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</si>
  <si>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</si>
  <si>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</si>
  <si>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</si>
  <si>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</si>
  <si>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</si>
  <si>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</si>
  <si>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</si>
  <si>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</si>
  <si>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</si>
  <si>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</si>
  <si>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</si>
  <si>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</si>
  <si>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</si>
  <si>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</si>
  <si>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</si>
  <si>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</si>
  <si>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</si>
  <si>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</si>
  <si>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</si>
  <si>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</si>
  <si>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</si>
  <si>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</si>
  <si>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</si>
  <si>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</si>
  <si>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</si>
  <si>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</si>
  <si>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</si>
  <si>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</si>
  <si>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</si>
  <si>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</si>
  <si>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</si>
  <si>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</si>
  <si>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</si>
  <si>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</si>
  <si>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</si>
  <si>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</si>
  <si>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</si>
  <si>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</si>
  <si>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</si>
  <si>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</si>
  <si>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</si>
  <si>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</si>
  <si>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</si>
  <si>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</si>
  <si>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</si>
  <si>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</si>
  <si>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</si>
  <si>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</si>
  <si>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</si>
  <si>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</si>
  <si>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</si>
  <si>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</si>
  <si>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</si>
  <si>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</si>
  <si>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</si>
  <si>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</si>
  <si>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</si>
  <si>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</si>
  <si>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</si>
  <si>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</si>
  <si>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</si>
  <si>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</si>
  <si>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</si>
  <si>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</si>
  <si>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</si>
  <si>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</si>
  <si>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</si>
  <si>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</si>
  <si>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</si>
  <si>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</si>
  <si>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</si>
  <si>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</si>
  <si>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</si>
  <si>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</si>
  <si>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</si>
  <si>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</si>
  <si>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</si>
  <si>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</si>
  <si>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</si>
  <si>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</si>
  <si>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</si>
  <si>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</si>
  <si>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</si>
  <si>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</si>
  <si>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</si>
  <si>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</si>
  <si>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</si>
  <si>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</si>
  <si>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</si>
  <si>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</si>
  <si>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</si>
  <si>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</si>
  <si>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</si>
  <si>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</si>
  <si>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</si>
  <si>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</si>
  <si>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</si>
  <si>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</si>
  <si>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</si>
  <si>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</si>
  <si>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</si>
  <si>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</si>
  <si>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</si>
  <si>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</si>
  <si>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</si>
  <si>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</si>
  <si>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</si>
  <si>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</si>
  <si>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</si>
  <si>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</si>
  <si>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</si>
  <si>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</si>
  <si>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</si>
  <si>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</si>
  <si>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</si>
  <si>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</si>
  <si>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</si>
  <si>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</si>
  <si>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</si>
  <si>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</si>
  <si>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</si>
  <si>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</si>
  <si>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</si>
  <si>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</si>
  <si>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</si>
  <si>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</si>
  <si>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</si>
  <si>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</si>
  <si>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</si>
  <si>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</si>
  <si>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</si>
  <si>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</si>
  <si>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</si>
  <si>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</si>
  <si>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</si>
  <si>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</si>
  <si>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</si>
  <si>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</si>
  <si>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</si>
  <si>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</si>
  <si>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</si>
  <si>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</si>
  <si>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</si>
  <si>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</si>
  <si>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</si>
  <si>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</si>
  <si>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</si>
  <si>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</si>
  <si>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</si>
  <si>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</si>
  <si>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</si>
  <si>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</si>
  <si>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</si>
  <si>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</si>
  <si>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</si>
  <si>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</si>
  <si>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</si>
  <si>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</si>
  <si>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</si>
  <si>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</si>
  <si>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</si>
  <si>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</si>
  <si>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</si>
  <si>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</si>
  <si>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</si>
  <si>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</si>
  <si>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</si>
  <si>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</si>
  <si>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</si>
  <si>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</si>
  <si>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</si>
  <si>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</si>
  <si>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</si>
  <si>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</si>
  <si>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</si>
  <si>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</si>
  <si>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</si>
  <si>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</si>
  <si>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</si>
  <si>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</si>
  <si>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</si>
  <si>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</si>
  <si>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</si>
  <si>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</si>
  <si>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</si>
  <si>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</si>
  <si>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</si>
  <si>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</si>
  <si>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</si>
  <si>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</si>
  <si>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</si>
  <si>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</si>
  <si>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</si>
  <si>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</si>
  <si>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</si>
  <si>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</si>
  <si>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</si>
  <si>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</si>
  <si>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</si>
  <si>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</si>
  <si>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</si>
  <si>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</si>
  <si>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</si>
  <si>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</si>
  <si>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</si>
  <si>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</si>
  <si>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</si>
  <si>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</si>
  <si>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</si>
  <si>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</si>
  <si>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</si>
  <si>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</si>
  <si>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</si>
  <si>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</si>
  <si>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</si>
  <si>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</si>
  <si>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</si>
  <si>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</si>
  <si>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</si>
  <si>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</si>
  <si>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</si>
  <si>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</si>
  <si>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</si>
  <si>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</si>
  <si>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</si>
  <si>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</si>
  <si>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</si>
  <si>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</si>
  <si>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</si>
  <si>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</si>
  <si>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</si>
  <si>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</si>
  <si>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</si>
  <si>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</si>
  <si>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</si>
  <si>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</si>
  <si>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</si>
  <si>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</si>
  <si>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</si>
  <si>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</si>
  <si>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</si>
  <si>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</si>
  <si>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</si>
  <si>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</si>
  <si>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</si>
  <si>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</si>
  <si>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</si>
  <si>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</si>
  <si>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</si>
  <si>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</si>
  <si>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</si>
  <si>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</si>
  <si>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</si>
  <si>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</si>
  <si>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</si>
  <si>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</si>
  <si>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</si>
  <si>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</si>
  <si>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</si>
  <si>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</si>
  <si>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</si>
  <si>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</si>
  <si>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</si>
  <si>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</si>
  <si>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</si>
  <si>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</si>
  <si>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</si>
  <si>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</si>
  <si>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</si>
  <si>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</si>
  <si>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</si>
  <si>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</si>
  <si>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</si>
  <si>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</si>
  <si>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</si>
  <si>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</si>
  <si>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</si>
  <si>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</si>
  <si>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</si>
  <si>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</si>
  <si>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</si>
  <si>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</si>
  <si>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</si>
  <si>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</si>
  <si>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</si>
  <si>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</si>
  <si>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</si>
  <si>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</si>
  <si>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</si>
  <si>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</si>
  <si>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</si>
  <si>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</si>
  <si>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</si>
  <si>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</si>
  <si>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</si>
  <si>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</si>
  <si>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</si>
  <si>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</si>
  <si>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</si>
  <si>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</si>
  <si>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</si>
  <si>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</si>
  <si>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</si>
  <si>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</si>
  <si>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</si>
  <si>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</si>
  <si>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</si>
  <si>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</si>
  <si>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</si>
  <si>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</si>
  <si>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</si>
  <si>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</si>
  <si>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</si>
  <si>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</si>
  <si>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</si>
  <si>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</si>
  <si>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</si>
  <si>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</si>
  <si>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</si>
  <si>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</si>
  <si>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</si>
  <si>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</si>
  <si>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</si>
  <si>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</si>
  <si>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</si>
  <si>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</si>
  <si>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</si>
  <si>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</si>
  <si>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</si>
  <si>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</si>
  <si>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</si>
  <si>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</si>
  <si>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</si>
  <si>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</si>
  <si>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</si>
  <si>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</si>
  <si>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</si>
  <si>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</si>
  <si>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</si>
  <si>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</si>
  <si>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</si>
  <si>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</si>
  <si>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</si>
  <si>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</si>
  <si>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</si>
  <si>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</si>
  <si>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</si>
  <si>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</si>
  <si>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</si>
  <si>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</si>
  <si>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</si>
  <si>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</si>
  <si>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</si>
  <si>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</si>
  <si>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</si>
  <si>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</si>
  <si>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</si>
  <si>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</si>
  <si>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</si>
  <si>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</si>
  <si>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</si>
  <si>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</si>
  <si>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</si>
  <si>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</si>
  <si>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</si>
  <si>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</si>
  <si>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</si>
  <si>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</si>
  <si>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</si>
  <si>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</si>
  <si>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</si>
  <si>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</si>
  <si>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</si>
  <si>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</si>
  <si>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</si>
  <si>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</si>
  <si>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</si>
  <si>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</si>
  <si>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</si>
  <si>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</si>
  <si>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</si>
  <si>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</si>
  <si>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</si>
  <si>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</si>
  <si>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</si>
  <si>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</si>
  <si>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</si>
  <si>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</si>
  <si>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</si>
  <si>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</si>
  <si>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</si>
  <si>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</si>
  <si>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</si>
  <si>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</si>
  <si>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</si>
  <si>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</si>
  <si>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</si>
  <si>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</si>
  <si>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</si>
  <si>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</si>
  <si>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</si>
  <si>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</si>
  <si>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</si>
  <si>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</si>
  <si>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</si>
  <si>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</si>
  <si>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</si>
  <si>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</si>
  <si>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</si>
  <si>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</si>
  <si>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</si>
  <si>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</si>
  <si>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</si>
  <si>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</si>
  <si>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</si>
  <si>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</si>
  <si>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</si>
  <si>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</si>
  <si>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</si>
  <si>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</si>
  <si>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</si>
  <si>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</si>
  <si>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</si>
  <si>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</si>
  <si>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</si>
  <si>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</si>
  <si>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</si>
  <si>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</si>
  <si>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</si>
  <si>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</si>
  <si>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</si>
  <si>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</si>
  <si>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</si>
  <si>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</si>
  <si>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</si>
  <si>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</si>
  <si>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</si>
  <si>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</si>
  <si>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</si>
  <si>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</si>
  <si>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</si>
  <si>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</si>
  <si>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</si>
  <si>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</si>
  <si>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</si>
  <si>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</si>
  <si>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</si>
  <si>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</si>
  <si>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</si>
  <si>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</si>
  <si>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</si>
  <si>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</si>
  <si>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</si>
  <si>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</si>
  <si>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</si>
  <si>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</si>
  <si>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</si>
  <si>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</si>
  <si>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</si>
  <si>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</si>
  <si>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</si>
  <si>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</si>
  <si>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</si>
  <si>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</si>
  <si>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</si>
  <si>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</si>
  <si>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</si>
  <si>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</si>
  <si>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</si>
  <si>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</si>
  <si>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</si>
  <si>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</si>
  <si>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</si>
  <si>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</si>
  <si>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</si>
  <si>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</si>
  <si>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</si>
  <si>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</si>
  <si>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</si>
  <si>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</si>
  <si>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</si>
  <si>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</si>
  <si>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</si>
  <si>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</si>
  <si>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</si>
  <si>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</si>
  <si>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</si>
  <si>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</si>
  <si>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</si>
  <si>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</si>
  <si>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</si>
  <si>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</si>
  <si>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</si>
  <si>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</si>
  <si>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</si>
  <si>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</si>
  <si>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</si>
  <si>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</si>
  <si>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</si>
  <si>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</si>
  <si>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</si>
  <si>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</si>
  <si>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</si>
  <si>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</si>
  <si>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</si>
  <si>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</si>
  <si>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</si>
  <si>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</si>
  <si>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</si>
  <si>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</si>
  <si>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</si>
  <si>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</si>
  <si>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</si>
  <si>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</si>
  <si>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</si>
  <si>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</si>
  <si>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</si>
  <si>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</si>
  <si>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</si>
  <si>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</si>
  <si>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</si>
  <si>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</si>
  <si>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</si>
  <si>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</si>
  <si>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</si>
  <si>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</si>
  <si>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</si>
  <si>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</si>
  <si>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</si>
  <si>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</si>
  <si>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</si>
  <si>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</si>
  <si>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</si>
  <si>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</si>
  <si>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</si>
  <si>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</si>
  <si>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</si>
  <si>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</si>
  <si>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</si>
  <si>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</si>
  <si>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</si>
  <si>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</si>
  <si>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</si>
  <si>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</si>
  <si>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</si>
  <si>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</si>
  <si>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</si>
  <si>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</si>
  <si>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</si>
  <si>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</si>
  <si>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</si>
  <si>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</si>
  <si>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</si>
  <si>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</si>
  <si>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</si>
  <si>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</si>
  <si>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</si>
  <si>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</si>
  <si>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</si>
  <si>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</si>
  <si>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</si>
  <si>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</si>
  <si>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</si>
  <si>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</si>
  <si>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</si>
  <si>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</si>
  <si>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</si>
  <si>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</si>
  <si>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</si>
  <si>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</si>
  <si>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</si>
  <si>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</si>
  <si>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</si>
  <si>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</si>
  <si>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</si>
  <si>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</si>
  <si>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</si>
  <si>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</si>
  <si>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</si>
  <si>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</si>
  <si>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</si>
  <si>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</si>
  <si>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</si>
  <si>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</si>
  <si>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</si>
  <si>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</si>
  <si>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</si>
  <si>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</si>
  <si>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</si>
  <si>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</si>
  <si>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</si>
  <si>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</si>
  <si>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</si>
  <si>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</si>
  <si>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</si>
  <si>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</si>
  <si>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</si>
  <si>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</si>
  <si>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</si>
  <si>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</si>
  <si>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</si>
  <si>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</si>
  <si>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</si>
  <si>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</si>
  <si>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</si>
  <si>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</si>
  <si>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</si>
  <si>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</si>
  <si>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</si>
  <si>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</si>
  <si>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</si>
  <si>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</si>
  <si>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</si>
  <si>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</si>
  <si>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</si>
  <si>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</si>
  <si>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</si>
  <si>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</si>
  <si>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</si>
  <si>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</si>
  <si>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</si>
  <si>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</si>
  <si>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</si>
  <si>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</si>
  <si>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</si>
  <si>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</si>
  <si>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</si>
  <si>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</si>
  <si>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</si>
  <si>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</si>
  <si>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</si>
  <si>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</si>
  <si>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</si>
  <si>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</si>
  <si>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</si>
  <si>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</si>
  <si>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</si>
  <si>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</si>
  <si>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</si>
  <si>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</si>
  <si>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</si>
  <si>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</si>
  <si>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</si>
  <si>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</si>
  <si>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</si>
  <si>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</si>
  <si>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</si>
  <si>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</si>
  <si>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</si>
  <si>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</si>
  <si>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</si>
  <si>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</si>
  <si>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</si>
  <si>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</si>
  <si>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</si>
  <si>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</si>
  <si>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</si>
  <si>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</si>
  <si>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</si>
  <si>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</si>
  <si>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</si>
  <si>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</si>
  <si>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</si>
  <si>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</si>
  <si>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</si>
  <si>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</si>
  <si>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</si>
  <si>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</si>
  <si>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</si>
  <si>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</si>
  <si>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</si>
  <si>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</si>
  <si>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</si>
  <si>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</si>
  <si>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</si>
  <si>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</si>
  <si>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</si>
  <si>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</si>
  <si>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</si>
  <si>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</si>
  <si>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</si>
  <si>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</si>
  <si>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</si>
  <si>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</si>
  <si>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</si>
  <si>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</si>
  <si>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</si>
  <si>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</si>
  <si>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</si>
  <si>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</si>
  <si>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</si>
  <si>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</si>
  <si>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</si>
  <si>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</si>
  <si>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</si>
  <si>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</si>
  <si>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</si>
  <si>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</si>
  <si>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</si>
  <si>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</si>
  <si>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</si>
  <si>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</si>
  <si>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</si>
  <si>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</si>
  <si>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</si>
  <si>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</si>
  <si>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</si>
  <si>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</si>
  <si>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</si>
  <si>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</si>
  <si>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</si>
  <si>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</si>
  <si>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</si>
  <si>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</si>
  <si>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</si>
  <si>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</si>
  <si>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</si>
  <si>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</si>
  <si>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</si>
  <si>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</si>
  <si>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</si>
  <si>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</si>
  <si>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</si>
  <si>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</si>
  <si>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</si>
  <si>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</si>
  <si>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</si>
  <si>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</si>
  <si>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</si>
  <si>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</si>
  <si>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</si>
  <si>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</si>
  <si>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</si>
  <si>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</si>
  <si>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</si>
  <si>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</si>
  <si>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</si>
  <si>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</si>
  <si>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</si>
  <si>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</si>
  <si>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</si>
  <si>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</si>
  <si>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</si>
  <si>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</si>
  <si>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</si>
  <si>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</si>
  <si>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</si>
  <si>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</si>
  <si>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</si>
  <si>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</si>
  <si>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</si>
  <si>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</si>
  <si>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</si>
  <si>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</si>
  <si>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</si>
  <si>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</si>
  <si>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</si>
  <si>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</si>
  <si>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</si>
  <si>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</si>
  <si>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</si>
  <si>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</si>
  <si>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</si>
  <si>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</si>
  <si>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</si>
  <si>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</si>
  <si>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</si>
  <si>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</si>
  <si>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</si>
  <si>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</si>
  <si>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</si>
  <si>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</si>
  <si>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</si>
  <si>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</si>
  <si>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</si>
  <si>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</si>
  <si>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</si>
  <si>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</si>
  <si>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</si>
  <si>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</si>
  <si>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</si>
  <si>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</si>
  <si>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</si>
  <si>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</si>
  <si>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</si>
  <si>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</si>
  <si>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</si>
  <si>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</si>
  <si>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</si>
  <si>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</si>
  <si>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</si>
  <si>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</si>
  <si>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</si>
  <si>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</si>
  <si>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</si>
  <si>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</si>
  <si>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</si>
  <si>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</si>
  <si>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</si>
  <si>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</si>
  <si>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</si>
  <si>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</si>
  <si>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</si>
  <si>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</si>
  <si>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</si>
  <si>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</si>
  <si>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</si>
  <si>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</si>
  <si>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</si>
  <si>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</si>
  <si>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</si>
  <si>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</si>
  <si>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</si>
  <si>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</si>
  <si>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</si>
  <si>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</si>
  <si>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</si>
  <si>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</si>
  <si>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</si>
  <si>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</si>
  <si>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</si>
  <si>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</si>
  <si>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</si>
  <si>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</si>
  <si>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</si>
  <si>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</si>
  <si>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</si>
  <si>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</si>
  <si>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</si>
  <si>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</si>
  <si>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</si>
  <si>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</si>
  <si>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</si>
  <si>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</si>
  <si>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</si>
  <si>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</si>
  <si>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</si>
  <si>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</si>
  <si>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</si>
  <si>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</si>
  <si>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</si>
  <si>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</si>
  <si>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</si>
  <si>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</si>
  <si>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</si>
  <si>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</si>
  <si>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</si>
  <si>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</si>
  <si>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</si>
  <si>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</si>
  <si>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</si>
  <si>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</si>
  <si>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</si>
  <si>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</si>
  <si>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</si>
  <si>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</si>
  <si>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</si>
  <si>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</si>
  <si>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</si>
  <si>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</si>
  <si>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</si>
  <si>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</si>
  <si>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</si>
  <si>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</si>
  <si>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</si>
  <si>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</si>
  <si>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</si>
  <si>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</si>
  <si>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</si>
  <si>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</si>
  <si>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</si>
  <si>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</si>
  <si>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</si>
  <si>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</si>
  <si>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</si>
  <si>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</si>
  <si>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</si>
  <si>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</si>
  <si>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</si>
  <si>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</si>
  <si>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</si>
  <si>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</si>
  <si>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</si>
  <si>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</si>
  <si>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</si>
  <si>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</si>
  <si>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</si>
  <si>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</si>
  <si>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</si>
  <si>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</si>
  <si>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</si>
  <si>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</si>
  <si>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</si>
  <si>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</si>
  <si>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</si>
  <si>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</si>
  <si>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</si>
  <si>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</si>
  <si>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</si>
  <si>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</si>
  <si>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</si>
  <si>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</si>
  <si>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</si>
  <si>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</si>
  <si>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</si>
  <si>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</si>
  <si>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</si>
  <si>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</si>
  <si>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</si>
  <si>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</si>
  <si>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</si>
  <si>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</si>
  <si>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</si>
  <si>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</si>
  <si>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</si>
  <si>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</si>
  <si>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</si>
  <si>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</si>
  <si>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</si>
  <si>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</si>
  <si>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</si>
  <si>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</si>
  <si>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</si>
  <si>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</si>
  <si>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</si>
  <si>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</si>
  <si>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</si>
  <si>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</si>
  <si>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</si>
  <si>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</si>
  <si>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</si>
  <si>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</si>
  <si>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</si>
  <si>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</si>
  <si>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</si>
  <si>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</si>
  <si>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</si>
  <si>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</si>
  <si>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</si>
  <si>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</si>
  <si>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</si>
  <si>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</si>
  <si>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</si>
  <si>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</si>
  <si>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</si>
  <si>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</si>
  <si>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</si>
  <si>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</si>
  <si>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</si>
  <si>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</si>
  <si>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</si>
  <si>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</si>
  <si>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</si>
  <si>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</si>
  <si>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</si>
  <si>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</si>
  <si>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</si>
  <si>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</si>
  <si>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</si>
  <si>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</si>
  <si>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</si>
  <si>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</si>
  <si>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</si>
  <si>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</si>
  <si>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</si>
  <si>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</si>
  <si>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</si>
  <si>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</si>
  <si>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</si>
  <si>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</si>
  <si>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</si>
  <si>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</si>
  <si>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</si>
  <si>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</si>
  <si>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</si>
  <si>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</si>
  <si>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</si>
  <si>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</si>
  <si>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</si>
  <si>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</si>
  <si>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</si>
  <si>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</si>
  <si>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</si>
  <si>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</si>
  <si>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</si>
  <si>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</si>
  <si>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</si>
  <si>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</si>
  <si>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</si>
  <si>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</si>
  <si>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</si>
  <si>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</si>
  <si>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</si>
  <si>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</si>
  <si>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</si>
  <si>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</si>
  <si>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</si>
  <si>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</si>
  <si>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</si>
  <si>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</si>
  <si>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</si>
  <si>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</si>
  <si>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</si>
  <si>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</si>
  <si>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</si>
  <si>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</si>
  <si>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</si>
  <si>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</si>
  <si>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</si>
  <si>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</si>
  <si>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</si>
  <si>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</si>
  <si>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</si>
  <si>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</si>
  <si>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</si>
  <si>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</si>
  <si>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</si>
  <si>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</si>
  <si>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</si>
  <si>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</si>
  <si>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</si>
  <si>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</si>
  <si>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</si>
  <si>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</si>
  <si>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</si>
  <si>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</si>
  <si>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</si>
  <si>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</si>
  <si>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</si>
  <si>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</si>
  <si>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</si>
  <si>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</si>
  <si>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</si>
  <si>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</si>
  <si>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</si>
  <si>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</si>
  <si>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</si>
  <si>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</si>
  <si>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</si>
  <si>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</si>
  <si>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</si>
  <si>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</si>
  <si>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</si>
  <si>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</si>
  <si>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</si>
  <si>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</si>
  <si>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</si>
  <si>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</si>
  <si>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</si>
  <si>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</si>
  <si>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</si>
  <si>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</si>
  <si>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</si>
  <si>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</si>
  <si>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</si>
  <si>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</si>
  <si>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</si>
  <si>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</si>
  <si>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</si>
  <si>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</si>
  <si>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</si>
  <si>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</si>
  <si>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</si>
  <si>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</si>
  <si>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</si>
  <si>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</si>
  <si>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</si>
  <si>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</si>
  <si>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</si>
  <si>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</si>
  <si>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</si>
  <si>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</si>
  <si>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</si>
  <si>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</si>
  <si>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</si>
  <si>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</si>
  <si>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</si>
  <si>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</si>
  <si>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</si>
  <si>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</si>
  <si>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</si>
  <si>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</si>
  <si>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</si>
  <si>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</si>
  <si>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</si>
  <si>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</si>
  <si>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</si>
  <si>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</si>
  <si>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</si>
  <si>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</si>
  <si>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</si>
  <si>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</si>
  <si>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</si>
  <si>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</si>
  <si>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</si>
  <si>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</si>
  <si>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</si>
  <si>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</si>
  <si>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</si>
  <si>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</si>
  <si>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</si>
  <si>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</si>
  <si>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</si>
  <si>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</si>
  <si>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</si>
  <si>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</si>
  <si>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</si>
  <si>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</si>
  <si>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</si>
  <si>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</si>
  <si>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</si>
  <si>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</si>
  <si>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</si>
  <si>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</si>
  <si>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</si>
  <si>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</si>
  <si>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</si>
  <si>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</si>
  <si>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</si>
  <si>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</si>
  <si>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</si>
  <si>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</si>
  <si>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</si>
  <si>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</si>
  <si>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</si>
  <si>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</si>
  <si>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</si>
  <si>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</si>
  <si>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</si>
  <si>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</si>
  <si>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</si>
  <si>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</si>
  <si>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</si>
  <si>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</si>
  <si>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</si>
  <si>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</si>
  <si>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</si>
  <si>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</si>
  <si>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</si>
  <si>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</si>
  <si>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</si>
  <si>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</si>
  <si>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</si>
  <si>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</si>
  <si>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</si>
  <si>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</si>
  <si>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</si>
  <si>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</si>
  <si>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</si>
  <si>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</si>
  <si>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</si>
  <si>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</si>
  <si>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</si>
  <si>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</si>
  <si>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</si>
  <si>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</si>
  <si>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</si>
  <si>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</si>
  <si>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</si>
  <si>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</si>
  <si>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</si>
  <si>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</si>
  <si>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</si>
  <si>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</si>
  <si>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</si>
  <si>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</si>
  <si>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</si>
  <si>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</si>
  <si>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</si>
  <si>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</si>
  <si>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</si>
  <si>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</si>
  <si>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</si>
  <si>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</si>
  <si>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</si>
  <si>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</si>
  <si>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</si>
  <si>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</si>
  <si>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</si>
  <si>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</si>
  <si>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</si>
  <si>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</si>
  <si>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</si>
  <si>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</si>
  <si>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</si>
  <si>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</si>
  <si>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</si>
  <si>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</si>
  <si>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</si>
  <si>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</si>
  <si>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</si>
  <si>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</si>
  <si>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</si>
  <si>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</si>
  <si>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</si>
  <si>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</si>
  <si>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</si>
  <si>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</si>
  <si>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</si>
  <si>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</si>
  <si>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</si>
  <si>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</si>
  <si>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</si>
  <si>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</si>
  <si>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</si>
  <si>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</si>
  <si>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</si>
  <si>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</si>
  <si>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</si>
  <si>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</si>
  <si>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</si>
  <si>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</si>
  <si>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</si>
  <si>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</si>
  <si>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</si>
  <si>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</si>
  <si>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</si>
  <si>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</si>
  <si>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</si>
  <si>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</si>
  <si>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</si>
  <si>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</si>
  <si>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</si>
  <si>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</si>
  <si>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</si>
  <si>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</si>
  <si>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</si>
  <si>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</si>
  <si>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</si>
  <si>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</si>
  <si>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</si>
  <si>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</si>
  <si>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</si>
  <si>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</si>
  <si>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</si>
  <si>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</si>
  <si>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</si>
  <si>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</si>
  <si>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</si>
  <si>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</si>
  <si>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</si>
  <si>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</si>
  <si>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</si>
  <si>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</si>
  <si>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</si>
  <si>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</si>
  <si>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</si>
  <si>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</si>
  <si>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</si>
  <si>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</si>
  <si>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</si>
  <si>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</si>
  <si>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</si>
  <si>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</si>
  <si>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</si>
  <si>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</si>
  <si>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</si>
  <si>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</si>
  <si>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</si>
  <si>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</si>
  <si>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</si>
  <si>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</si>
  <si>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</si>
  <si>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</si>
  <si>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</si>
  <si>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</si>
  <si>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</si>
  <si>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</si>
  <si>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</si>
  <si>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</si>
  <si>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</si>
  <si>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</si>
  <si>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</si>
  <si>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</si>
  <si>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</si>
  <si>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</si>
  <si>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</si>
  <si>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</si>
  <si>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</si>
  <si>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</si>
  <si>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</si>
  <si>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</si>
  <si>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</si>
  <si>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</si>
  <si>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</si>
  <si>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</si>
  <si>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</si>
  <si>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</si>
  <si>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</si>
  <si>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</si>
  <si>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</si>
  <si>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</si>
  <si>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</si>
  <si>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</si>
  <si>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</si>
  <si>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</si>
  <si>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</si>
  <si>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</si>
  <si>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</si>
  <si>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</si>
  <si>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</si>
  <si>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</si>
  <si>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</si>
  <si>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</si>
  <si>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</si>
  <si>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</si>
  <si>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</si>
  <si>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</si>
  <si>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</si>
  <si>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</si>
  <si>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</si>
  <si>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</si>
  <si>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</si>
  <si>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</si>
  <si>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</si>
  <si>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</si>
  <si>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</si>
  <si>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</si>
  <si>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</si>
  <si>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</si>
  <si>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</si>
  <si>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</si>
  <si>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</si>
  <si>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</si>
  <si>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</si>
  <si>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</si>
  <si>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</si>
  <si>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</si>
  <si>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</si>
  <si>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</si>
  <si>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</si>
  <si>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</si>
  <si>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</si>
  <si>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</si>
  <si>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</si>
  <si>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</si>
  <si>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</si>
  <si>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</si>
  <si>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</si>
  <si>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</si>
  <si>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</si>
  <si>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</si>
  <si>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</si>
  <si>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</si>
  <si>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</si>
  <si>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</si>
  <si>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</si>
  <si>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</si>
  <si>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</si>
  <si>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</si>
  <si>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</si>
  <si>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</si>
  <si>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</si>
  <si>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</si>
  <si>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</si>
  <si>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</si>
  <si>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</si>
  <si>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</si>
  <si>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</si>
  <si>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</si>
  <si>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</si>
  <si>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</si>
  <si>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</si>
  <si>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</si>
  <si>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</si>
  <si>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</si>
  <si>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</si>
  <si>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</si>
  <si>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</si>
  <si>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</si>
  <si>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</si>
  <si>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</si>
  <si>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</si>
  <si>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</si>
  <si>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</si>
  <si>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</si>
  <si>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</si>
  <si>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</si>
  <si>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</si>
  <si>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</si>
  <si>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</si>
  <si>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</si>
  <si>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</si>
  <si>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</si>
  <si>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</si>
  <si>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</si>
  <si>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</si>
  <si>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</si>
  <si>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</si>
  <si>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</si>
  <si>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</si>
  <si>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</si>
  <si>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</si>
  <si>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</si>
  <si>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</si>
  <si>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</si>
  <si>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</si>
  <si>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</si>
  <si>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</si>
  <si>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</si>
  <si>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</si>
  <si>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</si>
  <si>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</si>
  <si>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</si>
  <si>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</si>
  <si>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</si>
  <si>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</si>
  <si>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</si>
  <si>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</si>
  <si>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</si>
  <si>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</si>
  <si>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</si>
  <si>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</si>
  <si>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</si>
  <si>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</si>
  <si>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</si>
  <si>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</si>
  <si>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</si>
  <si>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</si>
  <si>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</si>
  <si>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</si>
  <si>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</si>
  <si>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</si>
  <si>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</si>
  <si>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</si>
  <si>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</si>
  <si>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</si>
  <si>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</si>
  <si>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</si>
  <si>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</si>
  <si>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</si>
  <si>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</si>
  <si>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</si>
  <si>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</si>
  <si>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</si>
  <si>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</si>
  <si>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</si>
  <si>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</si>
  <si>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</si>
  <si>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</si>
  <si>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</si>
  <si>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</si>
  <si>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</si>
  <si>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</si>
  <si>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</si>
  <si>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</si>
  <si>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</si>
  <si>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</si>
  <si>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</si>
  <si>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</si>
  <si>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</si>
  <si>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</si>
  <si>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</si>
  <si>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</si>
  <si>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</si>
  <si>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</si>
  <si>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</si>
  <si>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</si>
  <si>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</si>
  <si>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</si>
  <si>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</si>
  <si>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</si>
  <si>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</si>
  <si>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</si>
  <si>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</si>
  <si>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</si>
  <si>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</si>
  <si>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</si>
  <si>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</si>
  <si>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</si>
  <si>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</si>
  <si>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</si>
  <si>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</si>
  <si>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</si>
  <si>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</si>
  <si>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</si>
  <si>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</si>
  <si>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</si>
  <si>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</si>
  <si>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</si>
  <si>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</si>
  <si>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</si>
  <si>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</si>
  <si>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</si>
  <si>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</si>
  <si>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</si>
  <si>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</si>
  <si>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</si>
  <si>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</si>
  <si>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</si>
  <si>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</si>
  <si>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</si>
  <si>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</si>
  <si>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</si>
  <si>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</si>
  <si>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</si>
  <si>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</si>
  <si>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</si>
  <si>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</si>
  <si>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</si>
  <si>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</si>
  <si>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</si>
  <si>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</si>
  <si>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</si>
  <si>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</si>
  <si>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</si>
  <si>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</si>
  <si>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</si>
  <si>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</si>
  <si>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</si>
  <si>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</si>
  <si>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</si>
  <si>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</si>
  <si>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</si>
  <si>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</si>
  <si>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</si>
  <si>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</si>
  <si>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</si>
  <si>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</si>
  <si>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</si>
  <si>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</si>
  <si>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</si>
  <si>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</si>
  <si>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</si>
  <si>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</si>
  <si>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</si>
  <si>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</si>
  <si>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</si>
  <si>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</si>
  <si>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</si>
  <si>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</si>
  <si>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</si>
  <si>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</si>
  <si>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</si>
  <si>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</si>
  <si>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</si>
  <si>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</si>
  <si>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</si>
  <si>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</si>
  <si>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</si>
  <si>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</si>
  <si>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</si>
  <si>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</si>
  <si>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</si>
  <si>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</si>
  <si>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</si>
  <si>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</si>
  <si>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</si>
  <si>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</si>
  <si>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</si>
  <si>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</si>
  <si>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</si>
  <si>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</si>
  <si>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</si>
  <si>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</si>
  <si>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</si>
  <si>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</si>
  <si>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</si>
  <si>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</si>
  <si>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</si>
  <si>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</si>
  <si>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</si>
  <si>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</si>
  <si>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</si>
  <si>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</si>
  <si>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</si>
  <si>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</si>
  <si>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</si>
  <si>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</si>
  <si>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</si>
  <si>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</si>
  <si>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</si>
  <si>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</si>
  <si>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</si>
  <si>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</si>
  <si>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</si>
  <si>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</si>
  <si>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</si>
  <si>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</si>
  <si>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</si>
  <si>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</si>
  <si>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</si>
  <si>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</si>
  <si>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</si>
  <si>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</si>
  <si>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</si>
  <si>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</si>
  <si>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</si>
  <si>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</si>
  <si>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</si>
  <si>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</si>
  <si>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</si>
  <si>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</si>
  <si>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</si>
  <si>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</si>
  <si>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</si>
  <si>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</si>
  <si>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</si>
  <si>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</si>
  <si>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</si>
  <si>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</si>
  <si>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</si>
  <si>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</si>
  <si>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</si>
  <si>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</si>
  <si>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</si>
  <si>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</si>
  <si>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</si>
  <si>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</si>
  <si>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</si>
  <si>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</si>
  <si>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</si>
  <si>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</si>
  <si>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</si>
  <si>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</si>
  <si>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</si>
  <si>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</si>
  <si>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</si>
  <si>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</si>
  <si>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</si>
  <si>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</si>
  <si>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</si>
  <si>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</si>
  <si>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</si>
  <si>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</si>
  <si>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</si>
  <si>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</si>
  <si>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</si>
  <si>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</si>
  <si>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</si>
  <si>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</si>
  <si>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</si>
  <si>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</si>
  <si>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</si>
  <si>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</si>
  <si>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</si>
  <si>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</si>
  <si>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</si>
  <si>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</si>
  <si>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</si>
  <si>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</si>
  <si>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</si>
  <si>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</si>
  <si>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</si>
  <si>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</si>
  <si>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</si>
  <si>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</si>
  <si>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</si>
  <si>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</si>
  <si>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</si>
  <si>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</si>
  <si>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</si>
  <si>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</si>
  <si>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</si>
  <si>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</si>
  <si>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</si>
  <si>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</si>
  <si>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</si>
  <si>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</si>
  <si>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</si>
  <si>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</si>
  <si>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</si>
  <si>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</si>
  <si>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</si>
  <si>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</si>
  <si>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</si>
  <si>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</si>
  <si>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</si>
  <si>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</si>
  <si>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</si>
  <si>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</si>
  <si>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</si>
  <si>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</si>
  <si>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</si>
  <si>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</si>
  <si>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</si>
  <si>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</si>
  <si>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</si>
  <si>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</si>
  <si>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</si>
  <si>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</si>
  <si>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</si>
  <si>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</si>
  <si>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</si>
  <si>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</si>
  <si>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</si>
  <si>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</si>
  <si>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</si>
  <si>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</si>
  <si>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</si>
  <si>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</si>
  <si>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</si>
  <si>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</si>
  <si>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</si>
  <si>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</si>
  <si>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</si>
  <si>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</si>
  <si>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</si>
  <si>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</si>
  <si>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</si>
  <si>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</si>
  <si>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</si>
  <si>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</si>
  <si>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</si>
  <si>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</si>
  <si>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</si>
  <si>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</si>
  <si>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</si>
  <si>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</si>
  <si>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</si>
  <si>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</si>
  <si>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</si>
  <si>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</si>
  <si>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</si>
  <si>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</si>
  <si>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</si>
  <si>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</si>
  <si>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</si>
  <si>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</si>
  <si>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</si>
  <si>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</si>
  <si>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</si>
  <si>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</si>
  <si>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</si>
  <si>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</si>
  <si>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</si>
  <si>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</si>
  <si>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</si>
  <si>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</si>
  <si>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</si>
  <si>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</si>
  <si>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</si>
  <si>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</si>
  <si>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</si>
  <si>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</si>
  <si>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</si>
  <si>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</si>
  <si>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</si>
  <si>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</si>
  <si>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</si>
  <si>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</si>
  <si>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</si>
  <si>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</si>
  <si>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</si>
  <si>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</si>
  <si>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</si>
  <si>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</si>
  <si>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</si>
  <si>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</si>
  <si>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</si>
  <si>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</si>
  <si>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</si>
  <si>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</si>
  <si>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</si>
  <si>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</si>
  <si>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</si>
  <si>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</si>
  <si>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</si>
  <si>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</si>
  <si>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</si>
  <si>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</si>
  <si>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</si>
  <si>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</si>
  <si>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</si>
  <si>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</si>
  <si>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</si>
  <si>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</si>
  <si>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</si>
  <si>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</si>
  <si>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</si>
  <si>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</si>
  <si>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</si>
  <si>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</si>
  <si>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</si>
  <si>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</si>
  <si>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</si>
  <si>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</si>
  <si>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</si>
  <si>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</si>
  <si>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</si>
  <si>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</si>
  <si>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</si>
  <si>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</si>
  <si>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</si>
  <si>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</si>
  <si>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</si>
  <si>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</si>
  <si>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</si>
  <si>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</si>
  <si>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</si>
  <si>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</si>
  <si>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</si>
  <si>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</si>
  <si>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</si>
  <si>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</si>
  <si>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</si>
  <si>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</si>
  <si>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</si>
  <si>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</si>
  <si>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</si>
  <si>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</si>
  <si>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</si>
  <si>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</si>
  <si>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</si>
  <si>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</si>
  <si>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</si>
  <si>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</si>
  <si>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</si>
  <si>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</si>
  <si>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</si>
  <si>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</si>
  <si>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</si>
  <si>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</si>
  <si>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</si>
  <si>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</si>
  <si>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</si>
  <si>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</si>
  <si>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</si>
  <si>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</si>
  <si>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</si>
  <si>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</si>
  <si>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</si>
  <si>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</si>
  <si>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</si>
  <si>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</si>
  <si>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</si>
  <si>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</si>
  <si>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</si>
  <si>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</si>
  <si>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</si>
  <si>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</si>
  <si>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</si>
  <si>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</si>
  <si>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</si>
  <si>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</si>
  <si>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</si>
  <si>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</si>
  <si>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</si>
  <si>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</si>
  <si>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</si>
  <si>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</si>
  <si>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</si>
  <si>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</si>
  <si>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</si>
  <si>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</si>
  <si>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</si>
  <si>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</si>
  <si>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</si>
  <si>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</si>
  <si>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</si>
  <si>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</si>
  <si>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</si>
  <si>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</si>
  <si>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</si>
  <si>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</si>
  <si>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</si>
  <si>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</si>
  <si>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</si>
  <si>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</si>
  <si>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</si>
  <si>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</si>
  <si>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</si>
  <si>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</si>
  <si>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</si>
  <si>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</si>
  <si>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</si>
  <si>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</si>
  <si>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</si>
  <si>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</si>
  <si>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</si>
  <si>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</si>
  <si>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</si>
  <si>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</si>
  <si>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</si>
  <si>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</si>
  <si>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</si>
  <si>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</si>
  <si>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</si>
  <si>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</si>
  <si>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</si>
  <si>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</si>
  <si>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</si>
  <si>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</si>
  <si>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</si>
  <si>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</si>
  <si>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</si>
  <si>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</si>
  <si>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</si>
  <si>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</si>
  <si>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</si>
  <si>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</si>
  <si>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</si>
  <si>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</si>
  <si>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</si>
  <si>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</si>
  <si>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</si>
  <si>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</si>
  <si>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</si>
  <si>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</si>
  <si>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</si>
  <si>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</si>
  <si>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</si>
  <si>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</si>
  <si>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</si>
  <si>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</si>
  <si>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</si>
  <si>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</si>
  <si>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</si>
  <si>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</si>
  <si>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</si>
  <si>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</si>
  <si>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</si>
  <si>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</si>
  <si>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</si>
  <si>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</si>
  <si>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</si>
  <si>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</si>
  <si>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</si>
  <si>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</si>
  <si>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</si>
  <si>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</si>
  <si>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</si>
  <si>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</si>
  <si>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</si>
  <si>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</si>
  <si>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</si>
  <si>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</si>
  <si>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</si>
  <si>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</si>
  <si>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</si>
  <si>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</si>
  <si>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</si>
  <si>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</si>
  <si>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</si>
  <si>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</si>
  <si>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</si>
  <si>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</si>
  <si>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</si>
  <si>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</si>
  <si>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</si>
  <si>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</si>
  <si>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</si>
  <si>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</si>
  <si>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</si>
  <si>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</si>
  <si>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</si>
  <si>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</si>
  <si>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</si>
  <si>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</si>
  <si>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</si>
  <si>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</si>
  <si>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</si>
  <si>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</si>
  <si>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</si>
  <si>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</si>
  <si>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</si>
  <si>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</si>
  <si>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</si>
  <si>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</si>
  <si>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</si>
  <si>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</si>
  <si>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</si>
  <si>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</si>
  <si>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</si>
  <si>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</si>
  <si>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</si>
  <si>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</si>
  <si>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</si>
  <si>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</si>
  <si>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</si>
  <si>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</si>
  <si>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</si>
  <si>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</si>
  <si>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</si>
  <si>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</si>
  <si>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</si>
  <si>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</si>
  <si>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</si>
  <si>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</si>
  <si>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</si>
  <si>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</si>
  <si>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</si>
  <si>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</si>
  <si>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</si>
  <si>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</si>
  <si>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</si>
  <si>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</si>
  <si>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</si>
  <si>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</si>
  <si>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</si>
  <si>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</si>
  <si>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</si>
  <si>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</si>
  <si>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</si>
  <si>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</si>
  <si>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</si>
  <si>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</si>
  <si>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</si>
  <si>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</si>
  <si>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</si>
  <si>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</si>
  <si>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</si>
  <si>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</si>
  <si>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</si>
  <si>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</si>
  <si>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</si>
  <si>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</si>
  <si>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</si>
  <si>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</si>
  <si>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</si>
  <si>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</si>
  <si>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</si>
  <si>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</si>
  <si>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</si>
  <si>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</si>
  <si>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</si>
  <si>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</si>
  <si>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</si>
  <si>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</si>
  <si>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</si>
  <si>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</si>
  <si>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</si>
  <si>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</si>
  <si>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</si>
  <si>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</si>
  <si>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</si>
  <si>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</si>
  <si>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</si>
  <si>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</si>
  <si>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</si>
  <si>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</si>
  <si>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</si>
  <si>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</si>
  <si>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</si>
  <si>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</si>
  <si>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</si>
  <si>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</si>
  <si>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</si>
  <si>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</si>
  <si>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</si>
  <si>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</si>
  <si>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</si>
  <si>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</si>
  <si>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</si>
  <si>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</si>
  <si>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</si>
  <si>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</si>
  <si>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</si>
  <si>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</si>
  <si>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</si>
  <si>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</si>
  <si>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</si>
  <si>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</si>
  <si>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</si>
  <si>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</si>
  <si>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</si>
  <si>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</si>
  <si>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</si>
  <si>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</si>
  <si>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</si>
  <si>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</si>
  <si>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</si>
  <si>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</si>
  <si>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</si>
  <si>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</si>
  <si>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</si>
  <si>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</si>
  <si>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</si>
  <si>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</si>
  <si>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</si>
  <si>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</si>
  <si>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</si>
  <si>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</si>
  <si>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</si>
  <si>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</si>
  <si>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</si>
  <si>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</si>
  <si>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</si>
  <si>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</si>
  <si>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</si>
  <si>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</si>
  <si>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</si>
  <si>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</si>
  <si>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</si>
  <si>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</si>
  <si>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</si>
  <si>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</si>
  <si>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</si>
  <si>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</si>
  <si>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</si>
  <si>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</si>
  <si>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</si>
  <si>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</si>
  <si>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</si>
  <si>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</si>
  <si>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</si>
  <si>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</si>
  <si>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</si>
  <si>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</si>
  <si>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</si>
  <si>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</si>
  <si>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</si>
  <si>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</si>
  <si>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</si>
  <si>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</si>
  <si>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</si>
  <si>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</si>
  <si>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</si>
  <si>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</si>
  <si>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</si>
  <si>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</si>
  <si>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</si>
  <si>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</si>
  <si>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</si>
  <si>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</si>
  <si>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</si>
  <si>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</si>
  <si>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</si>
  <si>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</si>
  <si>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</si>
  <si>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</si>
  <si>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</si>
  <si>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</si>
  <si>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</si>
  <si>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</si>
  <si>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</si>
  <si>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</si>
  <si>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</si>
  <si>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</si>
  <si>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</si>
  <si>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</si>
  <si>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</si>
  <si>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</si>
  <si>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</si>
  <si>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</si>
  <si>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</si>
  <si>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</si>
  <si>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</si>
  <si>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</si>
  <si>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</si>
  <si>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</si>
  <si>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</si>
  <si>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</si>
  <si>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</si>
  <si>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</si>
  <si>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</si>
  <si>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</si>
  <si>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</si>
  <si>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</si>
  <si>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</si>
  <si>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</si>
  <si>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</si>
  <si>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</si>
  <si>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</si>
  <si>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</si>
  <si>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</si>
  <si>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</si>
  <si>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</si>
  <si>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</si>
  <si>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</si>
  <si>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</si>
  <si>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</si>
  <si>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</si>
  <si>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</si>
  <si>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</si>
  <si>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</si>
  <si>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</si>
  <si>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</si>
  <si>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</si>
  <si>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</si>
  <si>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</si>
  <si>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</si>
  <si>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</si>
  <si>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</si>
  <si>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</si>
  <si>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</si>
  <si>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</si>
  <si>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</si>
  <si>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</si>
  <si>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</si>
  <si>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</si>
  <si>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</si>
  <si>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</si>
  <si>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</si>
  <si>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</si>
  <si>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</si>
  <si>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</si>
  <si>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</si>
  <si>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</si>
  <si>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</si>
  <si>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</si>
  <si>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</si>
  <si>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</si>
  <si>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</si>
  <si>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</si>
  <si>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</si>
  <si>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</si>
  <si>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</si>
  <si>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</si>
  <si>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</si>
  <si>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</si>
  <si>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</si>
  <si>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</si>
  <si>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</si>
  <si>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</si>
  <si>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</si>
  <si>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</si>
  <si>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</si>
  <si>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</si>
  <si>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</si>
  <si>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</si>
  <si>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</si>
  <si>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</si>
  <si>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</si>
  <si>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</si>
  <si>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</si>
  <si>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</si>
  <si>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</si>
  <si>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</si>
  <si>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</si>
  <si>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</si>
  <si>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</si>
  <si>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</si>
  <si>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</si>
  <si>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</si>
  <si>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</si>
  <si>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</si>
  <si>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</si>
  <si>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</si>
  <si>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</si>
  <si>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</si>
  <si>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</si>
  <si>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</si>
  <si>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</si>
  <si>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</si>
  <si>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</si>
  <si>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</si>
  <si>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</si>
  <si>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</si>
  <si>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</si>
  <si>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</si>
  <si>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</si>
  <si>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</si>
  <si>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</si>
  <si>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</si>
  <si>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</si>
  <si>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</si>
  <si>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</si>
  <si>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</si>
  <si>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</si>
  <si>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</si>
  <si>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</si>
  <si>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</si>
  <si>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</si>
  <si>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</si>
  <si>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</si>
  <si>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</si>
  <si>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</si>
  <si>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</si>
  <si>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</si>
  <si>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</si>
  <si>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</si>
  <si>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</si>
  <si>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</si>
  <si>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</si>
  <si>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</si>
  <si>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</si>
  <si>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</si>
  <si>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</si>
  <si>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</si>
  <si>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</si>
  <si>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</si>
  <si>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</si>
  <si>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</si>
  <si>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</si>
  <si>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</si>
  <si>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</si>
  <si>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</si>
  <si>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</si>
  <si>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</si>
  <si>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</si>
  <si>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</si>
  <si>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</si>
  <si>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</si>
  <si>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</si>
  <si>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</si>
  <si>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</si>
  <si>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</si>
  <si>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</si>
  <si>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</si>
  <si>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</si>
  <si>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</si>
  <si>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</si>
  <si>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</si>
  <si>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</si>
  <si>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</si>
  <si>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</si>
  <si>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</si>
  <si>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</si>
  <si>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</si>
  <si>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</si>
  <si>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</si>
  <si>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</si>
  <si>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</si>
  <si>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</si>
  <si>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</si>
  <si>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</si>
  <si>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</si>
  <si>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</si>
  <si>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</si>
  <si>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</si>
  <si>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</si>
  <si>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</si>
  <si>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</si>
  <si>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</si>
  <si>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</si>
  <si>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</si>
  <si>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</si>
  <si>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</si>
  <si>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</si>
  <si>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</si>
  <si>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</si>
  <si>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</si>
  <si>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</si>
  <si>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</si>
  <si>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</si>
  <si>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</si>
  <si>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</si>
  <si>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</si>
  <si>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</si>
  <si>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</si>
  <si>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</si>
  <si>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</si>
  <si>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</si>
  <si>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</si>
  <si>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</si>
  <si>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</si>
  <si>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</si>
  <si>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</si>
  <si>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</si>
  <si>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</si>
  <si>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</si>
  <si>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</si>
  <si>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</si>
  <si>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</si>
  <si>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</si>
  <si>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</si>
  <si>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</si>
  <si>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</si>
  <si>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</si>
  <si>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</si>
  <si>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</si>
  <si>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</si>
  <si>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</si>
  <si>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</si>
  <si>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</si>
  <si>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</si>
  <si>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</si>
  <si>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</si>
  <si>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</si>
  <si>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</si>
  <si>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</si>
  <si>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</si>
  <si>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</si>
  <si>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</si>
  <si>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</si>
  <si>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</si>
  <si>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</si>
  <si>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</si>
  <si>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</si>
  <si>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</si>
  <si>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</si>
  <si>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</si>
  <si>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</si>
  <si>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</si>
  <si>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</si>
  <si>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</si>
  <si>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</si>
  <si>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</si>
  <si>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</si>
  <si>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</si>
  <si>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</si>
  <si>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</si>
  <si>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</si>
  <si>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</si>
  <si>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</si>
  <si>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</si>
  <si>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</si>
  <si>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</si>
  <si>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</si>
  <si>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</si>
  <si>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</si>
  <si>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</si>
  <si>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</si>
  <si>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</si>
  <si>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</si>
  <si>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</si>
  <si>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</si>
  <si>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</si>
  <si>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</si>
  <si>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</si>
  <si>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</si>
  <si>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</si>
  <si>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</si>
  <si>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</si>
  <si>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</si>
  <si>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</si>
  <si>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</si>
  <si>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</si>
  <si>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</si>
  <si>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</si>
  <si>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</si>
  <si>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</si>
  <si>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</si>
  <si>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</si>
  <si>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</si>
  <si>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</si>
  <si>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</si>
  <si>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</si>
  <si>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</si>
  <si>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</si>
  <si>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</si>
  <si>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</si>
  <si>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</si>
  <si>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</si>
  <si>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</si>
  <si>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</si>
  <si>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</si>
  <si>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</si>
  <si>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</si>
  <si>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</si>
  <si>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</si>
  <si>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</si>
  <si>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</si>
  <si>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</si>
  <si>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</si>
  <si>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</si>
  <si>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</si>
  <si>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</si>
  <si>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</si>
  <si>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</si>
  <si>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</si>
  <si>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</si>
  <si>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</si>
  <si>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</si>
  <si>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</si>
  <si>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</si>
  <si>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</si>
  <si>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</si>
  <si>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</si>
  <si>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</si>
  <si>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</si>
  <si>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</si>
  <si>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</si>
  <si>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</si>
  <si>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</si>
  <si>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</si>
  <si>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</si>
  <si>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</si>
  <si>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</si>
  <si>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</si>
  <si>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</si>
  <si>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</si>
  <si>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</si>
  <si>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</si>
  <si>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</si>
  <si>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</si>
  <si>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</si>
  <si>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</si>
  <si>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</si>
  <si>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</si>
  <si>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</si>
  <si>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</si>
  <si>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</si>
  <si>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</si>
  <si>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</si>
  <si>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</si>
  <si>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</si>
  <si>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</si>
  <si>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</si>
  <si>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</si>
  <si>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</si>
  <si>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</si>
  <si>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</si>
  <si>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</si>
  <si>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</si>
  <si>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</si>
  <si>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</si>
  <si>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</si>
  <si>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</si>
  <si>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</si>
  <si>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</si>
  <si>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</si>
  <si>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</si>
  <si>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</si>
  <si>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</si>
  <si>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</si>
  <si>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</si>
  <si>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</si>
  <si>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</si>
  <si>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</si>
  <si>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</si>
  <si>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</si>
  <si>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</si>
  <si>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</si>
  <si>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</si>
  <si>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</si>
  <si>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</si>
  <si>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</si>
  <si>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</si>
  <si>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</si>
  <si>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</si>
  <si>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</si>
  <si>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</si>
  <si>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</si>
  <si>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</si>
  <si>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</si>
  <si>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</si>
  <si>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</si>
  <si>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</si>
  <si>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</si>
  <si>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</si>
  <si>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</si>
  <si>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</si>
  <si>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</si>
  <si>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</si>
  <si>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</si>
  <si>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</si>
  <si>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</si>
  <si>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</si>
  <si>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</si>
  <si>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</si>
  <si>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</si>
  <si>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</si>
  <si>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</si>
  <si>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</si>
  <si>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</si>
  <si>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</si>
  <si>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</si>
  <si>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</si>
  <si>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</si>
  <si>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</si>
  <si>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</si>
  <si>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</si>
  <si>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</si>
  <si>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</si>
  <si>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</si>
  <si>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</si>
  <si>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</si>
  <si>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</si>
  <si>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</si>
  <si>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</si>
  <si>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</si>
  <si>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</si>
  <si>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</si>
  <si>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</si>
  <si>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</si>
  <si>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</si>
  <si>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</si>
  <si>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</si>
  <si>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</si>
  <si>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</si>
  <si>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</si>
  <si>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</si>
  <si>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</si>
  <si>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</si>
  <si>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</si>
  <si>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</si>
  <si>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</si>
  <si>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</si>
  <si>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</si>
  <si>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</si>
  <si>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</si>
  <si>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</si>
  <si>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</si>
  <si>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</si>
  <si>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</si>
  <si>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</si>
  <si>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</si>
  <si>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</si>
  <si>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</si>
  <si>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</si>
  <si>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</si>
  <si>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</si>
  <si>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</si>
  <si>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</si>
  <si>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</si>
  <si>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</si>
  <si>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</si>
  <si>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</si>
  <si>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</si>
  <si>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</si>
  <si>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</si>
  <si>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</si>
  <si>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</si>
  <si>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</si>
  <si>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</si>
  <si>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</si>
  <si>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</si>
  <si>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</si>
  <si>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</si>
  <si>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</si>
  <si>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</si>
  <si>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</si>
  <si>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</si>
  <si>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</si>
  <si>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</si>
  <si>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</si>
  <si>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</si>
  <si>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</si>
  <si>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</si>
  <si>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</si>
  <si>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</si>
  <si>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</si>
  <si>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</si>
  <si>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</si>
  <si>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</si>
  <si>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</si>
  <si>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</si>
  <si>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</si>
  <si>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</si>
  <si>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</si>
  <si>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</si>
  <si>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</si>
  <si>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</si>
  <si>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</si>
  <si>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</si>
  <si>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</si>
  <si>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</si>
  <si>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</si>
  <si>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</si>
  <si>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</si>
  <si>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</si>
  <si>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</si>
  <si>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</si>
  <si>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</si>
  <si>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</si>
  <si>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</si>
  <si>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</si>
  <si>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</si>
  <si>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</si>
  <si>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</si>
  <si>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</si>
  <si>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</si>
  <si>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</si>
  <si>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</si>
  <si>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</si>
  <si>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</si>
  <si>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</si>
  <si>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</si>
  <si>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</si>
  <si>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</si>
  <si>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</si>
  <si>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</si>
  <si>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</si>
  <si>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</si>
  <si>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</si>
  <si>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</si>
  <si>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</si>
  <si>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</si>
  <si>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</si>
  <si>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</si>
  <si>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</si>
  <si>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</si>
  <si>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</si>
  <si>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</si>
  <si>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</si>
  <si>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</si>
  <si>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</si>
  <si>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</si>
  <si>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</si>
  <si>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</si>
  <si>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</si>
  <si>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</si>
  <si>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</si>
  <si>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</si>
  <si>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</si>
  <si>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</si>
  <si>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</si>
  <si>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</si>
  <si>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</si>
  <si>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</si>
  <si>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</si>
  <si>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</si>
  <si>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</si>
  <si>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</si>
  <si>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</si>
  <si>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</si>
  <si>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</si>
  <si>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</si>
  <si>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</si>
  <si>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</si>
  <si>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</si>
  <si>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</si>
  <si>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</si>
  <si>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</si>
  <si>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</si>
  <si>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</si>
  <si>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</si>
  <si>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</si>
  <si>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</si>
  <si>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</si>
  <si>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</si>
  <si>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</si>
  <si>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</si>
  <si>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</si>
  <si>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</si>
  <si>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</si>
  <si>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</si>
  <si>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</si>
  <si>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</si>
  <si>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</si>
  <si>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</si>
  <si>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</si>
  <si>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</si>
  <si>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</si>
  <si>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</si>
  <si>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</si>
  <si>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</si>
  <si>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</si>
  <si>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</si>
  <si>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</si>
  <si>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</si>
  <si>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</si>
  <si>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</si>
  <si>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</si>
  <si>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</si>
  <si>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</si>
  <si>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</si>
  <si>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</si>
  <si>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</si>
  <si>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</si>
  <si>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</si>
  <si>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</si>
  <si>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</si>
  <si>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</si>
  <si>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</si>
  <si>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</si>
  <si>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</si>
  <si>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</si>
  <si>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</si>
  <si>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</si>
  <si>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</si>
  <si>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</si>
  <si>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</si>
  <si>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</si>
  <si>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</si>
  <si>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</si>
  <si>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</si>
  <si>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</si>
  <si>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</si>
  <si>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</si>
  <si>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</si>
  <si>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</si>
  <si>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</si>
  <si>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</si>
  <si>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</si>
  <si>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</si>
  <si>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</si>
  <si>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</si>
  <si>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</si>
  <si>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</si>
  <si>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</si>
  <si>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</si>
  <si>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</si>
  <si>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</si>
  <si>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</si>
  <si>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</si>
  <si>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</si>
  <si>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</si>
  <si>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</si>
  <si>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</si>
  <si>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</si>
  <si>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</si>
  <si>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</si>
  <si>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</si>
  <si>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</si>
  <si>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</si>
  <si>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</si>
  <si>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</si>
  <si>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</si>
  <si>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</si>
  <si>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</si>
  <si>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</si>
  <si>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</si>
  <si>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</si>
  <si>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</si>
  <si>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</si>
  <si>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</si>
  <si>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</si>
  <si>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</si>
  <si>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</si>
  <si>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</si>
  <si>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</si>
  <si>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</si>
  <si>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</si>
  <si>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</si>
  <si>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</si>
  <si>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</si>
  <si>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</si>
  <si>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</si>
  <si>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</si>
  <si>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</si>
  <si>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</si>
  <si>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</si>
  <si>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</si>
  <si>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</si>
  <si>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</si>
  <si>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</si>
  <si>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</si>
  <si>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</si>
  <si>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</si>
  <si>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</si>
  <si>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</si>
  <si>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</si>
  <si>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</si>
  <si>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</si>
  <si>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</si>
  <si>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</si>
  <si>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</si>
  <si>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</si>
  <si>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</si>
  <si>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</si>
  <si>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</si>
  <si>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</si>
  <si>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</si>
  <si>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</si>
  <si>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</si>
  <si>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</si>
  <si>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</si>
  <si>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</si>
  <si>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</si>
  <si>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</si>
  <si>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</si>
  <si>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</si>
  <si>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</si>
  <si>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</si>
  <si>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</si>
  <si>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</si>
  <si>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</si>
  <si>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</si>
  <si>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</si>
  <si>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</si>
  <si>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</si>
  <si>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</si>
  <si>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</si>
  <si>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</si>
  <si>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</si>
  <si>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</si>
  <si>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</si>
  <si>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</si>
  <si>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</si>
  <si>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</si>
  <si>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</si>
  <si>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</si>
  <si>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</si>
  <si>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</si>
  <si>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</si>
  <si>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</si>
  <si>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</si>
  <si>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</si>
  <si>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</si>
  <si>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</si>
  <si>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</si>
  <si>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</si>
  <si>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</si>
  <si>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</si>
  <si>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</si>
  <si>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</si>
  <si>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</si>
  <si>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</si>
  <si>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</si>
  <si>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</si>
  <si>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</si>
  <si>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</si>
  <si>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</si>
  <si>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</si>
  <si>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</si>
  <si>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</si>
  <si>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</si>
  <si>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</si>
  <si>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</si>
  <si>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</si>
  <si>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</si>
  <si>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</si>
  <si>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</si>
  <si>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</si>
  <si>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</si>
  <si>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</si>
  <si>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</si>
  <si>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</si>
  <si>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</si>
  <si>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</si>
  <si>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</si>
  <si>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</si>
  <si>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</si>
  <si>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</si>
  <si>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</si>
  <si>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</si>
  <si>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</si>
  <si>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</si>
  <si>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</si>
  <si>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</si>
  <si>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</si>
  <si>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</si>
  <si>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</si>
  <si>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</si>
  <si>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</si>
  <si>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</si>
  <si>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</si>
  <si>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</si>
  <si>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</si>
  <si>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</si>
  <si>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</si>
  <si>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</si>
  <si>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</si>
  <si>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</si>
  <si>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</si>
  <si>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</si>
  <si>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</si>
  <si>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</si>
  <si>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</si>
  <si>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</si>
  <si>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</si>
  <si>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</si>
  <si>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</si>
  <si>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</si>
  <si>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</si>
  <si>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</si>
  <si>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</si>
  <si>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</si>
  <si>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</si>
  <si>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</si>
  <si>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</si>
  <si>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</si>
  <si>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</si>
  <si>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</si>
  <si>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</si>
  <si>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</si>
  <si>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</si>
  <si>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</si>
  <si>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</si>
  <si>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</si>
  <si>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</si>
  <si>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</si>
  <si>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</si>
  <si>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</si>
  <si>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</si>
  <si>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</si>
  <si>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</si>
  <si>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</si>
  <si>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</si>
  <si>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</si>
  <si>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</si>
  <si>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</si>
  <si>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</si>
  <si>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</si>
  <si>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</si>
  <si>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</si>
  <si>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</si>
  <si>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</si>
  <si>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</si>
  <si>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</si>
  <si>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</si>
  <si>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</si>
  <si>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</si>
  <si>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</si>
  <si>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</si>
  <si>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</si>
  <si>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</si>
  <si>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</si>
  <si>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</si>
  <si>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</si>
  <si>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</si>
  <si>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</si>
  <si>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</si>
  <si>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</si>
  <si>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</si>
  <si>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</si>
  <si>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</si>
  <si>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</si>
  <si>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</si>
  <si>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</si>
  <si>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</si>
  <si>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</si>
  <si>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</si>
  <si>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</si>
  <si>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</si>
  <si>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</si>
  <si>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</si>
  <si>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</si>
  <si>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</si>
  <si>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</si>
  <si>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</si>
  <si>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</si>
  <si>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</si>
  <si>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</si>
  <si>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</si>
  <si>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</si>
  <si>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</si>
  <si>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</si>
  <si>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</si>
  <si>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</si>
  <si>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</si>
  <si>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</si>
  <si>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</si>
  <si>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</si>
  <si>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</si>
  <si>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</si>
  <si>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</si>
  <si>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</si>
  <si>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</si>
  <si>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</si>
  <si>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</si>
  <si>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</si>
  <si>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</si>
  <si>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</si>
  <si>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</si>
  <si>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</si>
  <si>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</si>
  <si>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</si>
  <si>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</si>
  <si>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</si>
  <si>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</si>
  <si>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</si>
  <si>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</si>
  <si>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</si>
  <si>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</si>
  <si>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</si>
  <si>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</si>
  <si>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</si>
  <si>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</si>
  <si>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</si>
  <si>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</si>
  <si>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</si>
  <si>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</si>
  <si>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</si>
  <si>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</si>
  <si>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</si>
  <si>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</si>
  <si>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</si>
  <si>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</si>
  <si>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</si>
  <si>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</si>
  <si>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</si>
  <si>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</si>
  <si>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</si>
  <si>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</si>
  <si>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</si>
  <si>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</si>
  <si>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</si>
  <si>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</si>
  <si>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</si>
  <si>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</si>
  <si>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</si>
  <si>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</si>
  <si>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</si>
  <si>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</si>
  <si>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</si>
  <si>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</si>
  <si>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</si>
  <si>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</si>
  <si>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</si>
  <si>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</si>
  <si>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</si>
  <si>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</si>
  <si>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</si>
  <si>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</si>
  <si>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</si>
  <si>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</si>
  <si>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</si>
  <si>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</si>
  <si>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</si>
  <si>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</si>
  <si>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</si>
  <si>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</si>
  <si>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</si>
  <si>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</si>
  <si>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</si>
  <si>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</si>
  <si>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</si>
  <si>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</si>
  <si>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</si>
  <si>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</si>
  <si>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</si>
  <si>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</si>
  <si>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</si>
  <si>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</si>
  <si>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</si>
  <si>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</si>
  <si>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</si>
  <si>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</si>
  <si>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</si>
  <si>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</si>
  <si>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</si>
  <si>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</si>
  <si>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</si>
  <si>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</si>
  <si>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</si>
  <si>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</si>
  <si>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</si>
  <si>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</si>
  <si>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</si>
  <si>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</si>
  <si>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</si>
  <si>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</si>
  <si>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</si>
  <si>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</si>
  <si>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</si>
  <si>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</si>
  <si>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</si>
  <si>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</si>
  <si>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</si>
  <si>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</si>
  <si>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</si>
  <si>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</si>
  <si>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</si>
  <si>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</si>
  <si>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</si>
  <si>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</si>
  <si>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</si>
  <si>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</si>
  <si>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</si>
  <si>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</si>
  <si>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</si>
  <si>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</si>
  <si>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</si>
  <si>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</si>
  <si>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</si>
  <si>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</si>
  <si>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</si>
  <si>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</si>
  <si>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</si>
  <si>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</si>
  <si>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</si>
  <si>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</si>
  <si>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</si>
  <si>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</si>
  <si>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</si>
  <si>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</si>
  <si>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</si>
  <si>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</si>
  <si>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</si>
  <si>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</si>
  <si>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</si>
  <si>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</si>
  <si>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</si>
  <si>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</si>
  <si>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</si>
  <si>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</si>
  <si>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</si>
  <si>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</si>
  <si>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</si>
  <si>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</si>
  <si>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</si>
  <si>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</si>
  <si>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</si>
  <si>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</si>
  <si>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</si>
  <si>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</si>
  <si>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</si>
  <si>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</si>
  <si>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</si>
  <si>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</si>
  <si>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</si>
  <si>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</si>
  <si>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</si>
  <si>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</si>
  <si>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</si>
  <si>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</si>
  <si>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</si>
  <si>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</si>
  <si>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</si>
  <si>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</si>
  <si>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</si>
  <si>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</si>
  <si>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</si>
  <si>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</si>
  <si>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</si>
  <si>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</si>
  <si>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</si>
  <si>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</si>
  <si>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</si>
  <si>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</si>
  <si>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</si>
  <si>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</si>
  <si>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</si>
  <si>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</si>
  <si>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</si>
  <si>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</si>
  <si>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</si>
  <si>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</si>
  <si>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</si>
  <si>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</si>
  <si>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</si>
  <si>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</si>
  <si>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</si>
  <si>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</si>
  <si>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</si>
  <si>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</si>
  <si>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</si>
  <si>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</si>
  <si>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</si>
  <si>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</si>
  <si>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</si>
  <si>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</si>
  <si>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</si>
  <si>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</si>
  <si>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</si>
  <si>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</si>
  <si>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</si>
  <si>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</si>
  <si>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</si>
  <si>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</si>
  <si>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</si>
  <si>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</si>
  <si>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</si>
  <si>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</si>
  <si>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</si>
  <si>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</si>
  <si>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</si>
  <si>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</si>
  <si>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</si>
  <si>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</si>
  <si>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</si>
  <si>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</si>
  <si>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</si>
  <si>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</si>
  <si>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</si>
  <si>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</si>
  <si>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</si>
  <si>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</si>
  <si>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</si>
  <si>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</si>
  <si>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</si>
  <si>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</si>
  <si>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</si>
  <si>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</si>
  <si>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</si>
  <si>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</si>
  <si>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</si>
  <si>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</si>
  <si>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</si>
  <si>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</si>
  <si>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</si>
  <si>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</si>
  <si>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</si>
  <si>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</si>
  <si>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</si>
  <si>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</si>
  <si>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</si>
  <si>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</si>
  <si>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</si>
  <si>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</si>
  <si>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</si>
  <si>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</si>
  <si>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</si>
  <si>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</si>
  <si>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</si>
  <si>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</si>
  <si>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</si>
  <si>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</si>
  <si>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</si>
  <si>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</si>
  <si>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</si>
  <si>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</si>
  <si>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</si>
  <si>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</si>
  <si>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</si>
  <si>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</si>
  <si>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</si>
  <si>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</si>
  <si>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</si>
  <si>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</si>
  <si>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</si>
  <si>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</si>
  <si>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</si>
  <si>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</si>
  <si>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</si>
  <si>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</si>
  <si>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</si>
  <si>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</si>
  <si>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</si>
  <si>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</si>
  <si>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</si>
  <si>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</si>
  <si>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</si>
  <si>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</si>
  <si>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</si>
  <si>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</si>
  <si>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</si>
  <si>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</si>
  <si>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</si>
  <si>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</si>
  <si>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</si>
  <si>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</si>
  <si>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</si>
  <si>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</si>
  <si>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</si>
  <si>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</si>
  <si>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</si>
  <si>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</si>
  <si>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</si>
  <si>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</si>
  <si>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</si>
  <si>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</si>
  <si>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</si>
  <si>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</si>
  <si>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</si>
  <si>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</si>
  <si>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</si>
  <si>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</si>
  <si>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</si>
  <si>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</si>
  <si>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</si>
  <si>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</si>
  <si>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</si>
  <si>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</si>
  <si>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</si>
  <si>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</si>
  <si>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</si>
  <si>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</si>
  <si>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</si>
  <si>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</si>
  <si>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</si>
  <si>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</si>
  <si>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</si>
  <si>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</si>
  <si>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</si>
  <si>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</si>
  <si>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</si>
  <si>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</si>
  <si>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</si>
  <si>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</si>
  <si>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</si>
  <si>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</si>
  <si>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</si>
  <si>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</si>
  <si>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</si>
  <si>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</si>
  <si>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</si>
  <si>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</si>
  <si>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</si>
  <si>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</si>
  <si>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</si>
  <si>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</si>
  <si>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</si>
  <si>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</si>
  <si>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</si>
  <si>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</si>
  <si>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</si>
  <si>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</si>
  <si>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</si>
  <si>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</si>
  <si>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</si>
  <si>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</si>
  <si>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</si>
  <si>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</si>
  <si>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</si>
  <si>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</si>
  <si>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</si>
  <si>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</si>
  <si>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</si>
  <si>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</si>
  <si>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</si>
  <si>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</si>
  <si>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</si>
  <si>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</si>
  <si>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</si>
  <si>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</si>
  <si>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</si>
  <si>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</si>
  <si>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</si>
  <si>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</si>
  <si>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</si>
  <si>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</si>
  <si>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</si>
  <si>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</si>
  <si>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</si>
  <si>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</si>
  <si>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</si>
  <si>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</si>
  <si>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</si>
  <si>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</si>
  <si>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</si>
  <si>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</si>
  <si>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</si>
  <si>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</si>
  <si>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</si>
  <si>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</si>
  <si>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</si>
  <si>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</si>
  <si>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</si>
  <si>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</si>
  <si>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</si>
  <si>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</si>
  <si>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</si>
  <si>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</si>
  <si>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</si>
  <si>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</si>
  <si>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</si>
  <si>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</si>
  <si>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</si>
  <si>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</si>
  <si>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</si>
  <si>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</si>
  <si>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</si>
  <si>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</si>
  <si>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</si>
  <si>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</si>
  <si>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</si>
  <si>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</si>
  <si>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</si>
  <si>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</si>
  <si>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</si>
  <si>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</si>
  <si>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</si>
  <si>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</si>
  <si>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</si>
  <si>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</si>
  <si>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</si>
  <si>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</si>
  <si>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</si>
  <si>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</si>
  <si>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</si>
  <si>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</si>
  <si>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</si>
  <si>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</si>
  <si>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</si>
  <si>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</si>
  <si>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</si>
  <si>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</si>
  <si>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</si>
  <si>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</si>
  <si>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</si>
  <si>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</si>
  <si>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</si>
  <si>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</si>
  <si>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</si>
  <si>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</si>
  <si>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</si>
  <si>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</si>
  <si>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</si>
  <si>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</si>
  <si>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</si>
  <si>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</si>
  <si>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</si>
  <si>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</si>
  <si>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</si>
  <si>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</si>
  <si>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</si>
  <si>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</si>
  <si>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</si>
  <si>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</si>
  <si>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</si>
  <si>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</si>
  <si>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</si>
  <si>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</si>
  <si>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</si>
  <si>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</si>
  <si>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</si>
  <si>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</si>
  <si>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</si>
  <si>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</si>
  <si>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</si>
  <si>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</si>
  <si>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</si>
  <si>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</si>
  <si>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</si>
  <si>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</si>
  <si>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</si>
  <si>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</si>
  <si>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</si>
  <si>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</si>
  <si>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</si>
  <si>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</si>
  <si>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</si>
  <si>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</si>
  <si>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</si>
  <si>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</si>
  <si>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</si>
  <si>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</si>
  <si>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</si>
  <si>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</si>
  <si>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</si>
  <si>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</si>
  <si>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</si>
  <si>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</si>
  <si>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</si>
  <si>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</si>
  <si>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</si>
  <si>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</si>
  <si>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</si>
  <si>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</si>
  <si>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</si>
  <si>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</si>
  <si>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</si>
  <si>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</si>
  <si>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</si>
  <si>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</si>
  <si>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</si>
  <si>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</si>
  <si>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</si>
  <si>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</si>
  <si>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</si>
  <si>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</si>
  <si>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</si>
  <si>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</si>
  <si>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</si>
  <si>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</si>
  <si>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</si>
  <si>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</si>
  <si>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</si>
  <si>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</si>
  <si>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</si>
  <si>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</si>
  <si>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</si>
  <si>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</si>
  <si>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</si>
  <si>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</si>
  <si>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</si>
  <si>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</si>
  <si>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</si>
  <si>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</si>
  <si>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</si>
  <si>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</si>
  <si>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</si>
  <si>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</si>
  <si>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</si>
  <si>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</si>
  <si>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</si>
  <si>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</si>
  <si>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</si>
  <si>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</si>
  <si>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</si>
  <si>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</si>
  <si>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</si>
  <si>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</si>
  <si>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</si>
  <si>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</si>
  <si>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</si>
  <si>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</si>
  <si>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</si>
  <si>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</si>
  <si>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</si>
  <si>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</si>
  <si>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</si>
  <si>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</si>
  <si>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</si>
  <si>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</si>
  <si>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</si>
  <si>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</si>
  <si>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</si>
  <si>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</si>
  <si>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</si>
  <si>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</si>
  <si>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</si>
  <si>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</si>
  <si>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</si>
  <si>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</si>
  <si>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</si>
  <si>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</si>
  <si>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</si>
  <si>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</si>
  <si>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</si>
  <si>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</si>
  <si>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</si>
  <si>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</si>
  <si>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</si>
  <si>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</si>
  <si>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</si>
  <si>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</si>
  <si>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</si>
  <si>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</si>
  <si>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</si>
  <si>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</si>
  <si>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</si>
  <si>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</si>
  <si>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</si>
  <si>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</si>
  <si>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</si>
  <si>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</si>
  <si>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</si>
  <si>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</si>
  <si>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</si>
  <si>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</si>
  <si>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</si>
  <si>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</si>
  <si>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</si>
  <si>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</si>
  <si>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</si>
  <si>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</si>
  <si>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</si>
  <si>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</si>
  <si>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</si>
  <si>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</si>
  <si>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</si>
  <si>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</si>
  <si>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</si>
  <si>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</si>
  <si>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</si>
  <si>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</si>
  <si>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</si>
  <si>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</si>
  <si>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</si>
  <si>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</si>
  <si>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</si>
  <si>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</si>
  <si>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</si>
  <si>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</si>
  <si>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</si>
  <si>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</si>
  <si>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</si>
  <si>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</si>
  <si>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</si>
  <si>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</si>
  <si>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</si>
  <si>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</si>
  <si>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</si>
  <si>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</si>
  <si>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</si>
  <si>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</si>
  <si>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</si>
  <si>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</si>
  <si>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</si>
  <si>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</si>
  <si>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</si>
  <si>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</si>
  <si>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</si>
  <si>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</si>
  <si>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</si>
  <si>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</si>
  <si>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</si>
  <si>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</si>
  <si>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</si>
  <si>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</si>
  <si>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</si>
  <si>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</si>
  <si>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</si>
  <si>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</si>
  <si>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</si>
  <si>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</si>
  <si>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</si>
  <si>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</si>
  <si>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</si>
  <si>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</si>
  <si>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</si>
  <si>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</si>
  <si>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</si>
  <si>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</si>
  <si>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</si>
  <si>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</si>
  <si>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</si>
  <si>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</si>
  <si>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</si>
  <si>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</si>
  <si>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</si>
  <si>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</si>
  <si>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</si>
  <si>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</si>
  <si>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</si>
  <si>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</si>
  <si>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</si>
  <si>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</si>
  <si>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</si>
  <si>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</si>
  <si>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</si>
  <si>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</si>
  <si>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</si>
  <si>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</si>
  <si>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</si>
  <si>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</si>
  <si>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</si>
  <si>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</si>
  <si>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</si>
  <si>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</si>
  <si>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</si>
  <si>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</si>
  <si>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</si>
  <si>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</si>
  <si>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</si>
  <si>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</si>
  <si>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</si>
  <si>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</si>
  <si>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</si>
  <si>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</si>
  <si>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</si>
  <si>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</si>
  <si>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</si>
  <si>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</si>
  <si>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</si>
  <si>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</si>
  <si>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</si>
  <si>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</si>
  <si>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</si>
  <si>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</si>
  <si>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</si>
  <si>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</si>
  <si>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</si>
  <si>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</si>
  <si>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</si>
  <si>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</si>
  <si>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</si>
  <si>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</si>
  <si>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</si>
  <si>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</si>
  <si>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</si>
  <si>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</si>
  <si>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</si>
  <si>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</si>
  <si>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</si>
  <si>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</si>
  <si>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</si>
  <si>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</si>
  <si>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</si>
  <si>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</si>
  <si>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</si>
  <si>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</si>
  <si>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</si>
  <si>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</si>
  <si>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</si>
  <si>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</si>
  <si>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</si>
  <si>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</si>
  <si>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</si>
  <si>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</si>
  <si>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</si>
  <si>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</si>
  <si>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</si>
  <si>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</si>
  <si>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</si>
  <si>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</si>
  <si>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</si>
  <si>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</si>
  <si>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</si>
  <si>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</si>
  <si>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</si>
  <si>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</si>
  <si>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</si>
  <si>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</si>
  <si>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</si>
  <si>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</si>
  <si>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</si>
  <si>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</si>
  <si>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</si>
  <si>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</si>
  <si>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</si>
  <si>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</si>
  <si>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</si>
  <si>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</si>
  <si>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</si>
  <si>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</si>
  <si>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</si>
  <si>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</si>
  <si>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</si>
  <si>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</si>
  <si>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</si>
  <si>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</si>
  <si>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</si>
  <si>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</si>
  <si>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</si>
  <si>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</si>
  <si>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</si>
  <si>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</si>
  <si>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</si>
  <si>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</si>
  <si>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</si>
  <si>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</si>
  <si>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</si>
  <si>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</si>
  <si>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</si>
  <si>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</si>
  <si>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</si>
  <si>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</si>
  <si>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</si>
  <si>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</si>
  <si>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</si>
  <si>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</si>
  <si>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</si>
  <si>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</si>
  <si>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</si>
  <si>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</si>
  <si>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</si>
  <si>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</si>
  <si>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</si>
  <si>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</si>
  <si>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</si>
  <si>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</si>
  <si>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</si>
  <si>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</si>
  <si>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</si>
  <si>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</si>
  <si>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</si>
  <si>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</si>
  <si>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</si>
  <si>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</si>
  <si>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</si>
  <si>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</si>
  <si>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</si>
  <si>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</si>
  <si>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</si>
  <si>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</si>
  <si>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</si>
  <si>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</si>
  <si>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</si>
  <si>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</si>
  <si>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</si>
  <si>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</si>
  <si>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</si>
  <si>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</si>
  <si>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</si>
  <si>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</si>
  <si>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</si>
  <si>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</si>
  <si>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</si>
  <si>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</si>
  <si>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</si>
  <si>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</si>
  <si>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</si>
  <si>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</si>
  <si>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</si>
  <si>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</si>
  <si>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</si>
  <si>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</si>
  <si>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</si>
  <si>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</si>
  <si>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</si>
  <si>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</si>
  <si>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</si>
  <si>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</si>
  <si>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</si>
  <si>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</si>
  <si>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</si>
  <si>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</si>
  <si>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</si>
  <si>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</si>
  <si>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</si>
  <si>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</si>
  <si>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</si>
  <si>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</si>
  <si>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</si>
  <si>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</si>
  <si>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</si>
  <si>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</si>
  <si>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</si>
  <si>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</si>
  <si>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</si>
  <si>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</si>
  <si>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</si>
  <si>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</si>
  <si>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</si>
  <si>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</si>
  <si>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</si>
  <si>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</si>
  <si>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</si>
  <si>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</si>
  <si>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</si>
  <si>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</si>
  <si>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</si>
  <si>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</si>
  <si>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</si>
  <si>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</si>
  <si>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</si>
  <si>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</si>
  <si>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</si>
  <si>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</si>
  <si>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</si>
  <si>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</si>
  <si>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</si>
  <si>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</si>
  <si>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</si>
  <si>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</si>
  <si>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</si>
  <si>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</si>
  <si>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</si>
  <si>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</si>
  <si>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</si>
  <si>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</si>
  <si>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</si>
  <si>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</si>
  <si>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</si>
  <si>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</si>
  <si>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</si>
  <si>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</si>
  <si>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</si>
  <si>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</si>
  <si>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</si>
  <si>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</si>
  <si>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</si>
  <si>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</si>
  <si>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</si>
  <si>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</si>
  <si>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</si>
  <si>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</si>
  <si>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</si>
  <si>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</si>
  <si>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</si>
  <si>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</si>
  <si>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</si>
  <si>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</si>
  <si>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</si>
  <si>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</si>
  <si>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</si>
  <si>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</si>
  <si>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</si>
  <si>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</si>
  <si>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</si>
  <si>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</si>
  <si>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</si>
  <si>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</si>
  <si>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</si>
  <si>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</si>
  <si>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</si>
  <si>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</si>
  <si>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</si>
  <si>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</si>
  <si>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</si>
  <si>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</si>
  <si>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</si>
  <si>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</si>
  <si>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</si>
  <si>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</si>
  <si>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</si>
  <si>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</si>
  <si>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</si>
  <si>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</si>
  <si>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</si>
  <si>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</si>
  <si>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</si>
  <si>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</si>
  <si>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</si>
  <si>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</si>
  <si>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</si>
  <si>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</si>
  <si>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</si>
  <si>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</si>
  <si>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</si>
  <si>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</si>
  <si>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</si>
  <si>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</si>
  <si>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</si>
  <si>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</si>
  <si>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</si>
  <si>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</si>
  <si>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</si>
  <si>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</si>
  <si>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</si>
  <si>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</si>
  <si>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</si>
  <si>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</si>
  <si>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</si>
  <si>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</si>
  <si>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</si>
  <si>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</si>
  <si>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</si>
  <si>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</si>
  <si>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</si>
  <si>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</si>
  <si>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</si>
  <si>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</si>
  <si>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</si>
  <si>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</si>
  <si>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</si>
  <si>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</si>
  <si>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</si>
  <si>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</si>
  <si>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</si>
  <si>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</si>
  <si>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</si>
  <si>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</si>
  <si>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</si>
  <si>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</si>
  <si>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</si>
  <si>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</si>
  <si>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</si>
  <si>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</si>
  <si>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</si>
  <si>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</si>
  <si>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</si>
  <si>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</si>
  <si>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</si>
  <si>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</si>
  <si>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</si>
  <si>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</si>
  <si>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</si>
  <si>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</si>
  <si>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</si>
  <si>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</si>
  <si>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</si>
  <si>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</si>
  <si>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</si>
  <si>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</si>
  <si>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</si>
  <si>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</si>
  <si>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</si>
  <si>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</si>
  <si>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</si>
  <si>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</si>
  <si>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</si>
  <si>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</si>
  <si>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</si>
  <si>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</si>
  <si>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</si>
  <si>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</si>
  <si>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</si>
  <si>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</si>
  <si>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</si>
  <si>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</si>
  <si>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</si>
  <si>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</si>
  <si>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</si>
  <si>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</si>
  <si>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</si>
  <si>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</si>
  <si>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</si>
  <si>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</si>
  <si>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</si>
  <si>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</si>
  <si>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</si>
  <si>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</si>
  <si>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</si>
  <si>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</si>
  <si>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</si>
  <si>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</si>
  <si>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</si>
  <si>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</si>
  <si>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</si>
  <si>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</si>
  <si>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</si>
  <si>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</si>
  <si>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</si>
  <si>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</si>
  <si>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</si>
  <si>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</si>
  <si>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</si>
  <si>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</si>
  <si>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</si>
  <si>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</si>
  <si>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</si>
  <si>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</si>
  <si>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</si>
  <si>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</si>
  <si>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</si>
  <si>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</si>
  <si>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</si>
  <si>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</si>
  <si>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</si>
  <si>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</si>
  <si>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</si>
  <si>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</si>
  <si>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</si>
  <si>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</si>
  <si>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</si>
  <si>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</si>
  <si>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</si>
  <si>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</si>
  <si>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</si>
  <si>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</si>
  <si>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</si>
  <si>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</si>
  <si>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</si>
  <si>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</si>
  <si>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</si>
  <si>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</si>
  <si>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</si>
  <si>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</si>
  <si>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</si>
  <si>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</si>
  <si>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</si>
  <si>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</si>
  <si>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</si>
  <si>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</si>
  <si>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</si>
  <si>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</si>
  <si>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</si>
  <si>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</si>
  <si>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</si>
  <si>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</si>
  <si>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</si>
  <si>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</si>
  <si>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</si>
  <si>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</si>
  <si>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</si>
  <si>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</si>
  <si>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</si>
  <si>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</si>
  <si>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</si>
  <si>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</si>
  <si>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</si>
  <si>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</si>
  <si>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</si>
  <si>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</si>
  <si>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</si>
  <si>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</si>
  <si>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</si>
  <si>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</si>
  <si>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</si>
  <si>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</si>
  <si>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</si>
  <si>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</si>
  <si>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</si>
  <si>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</si>
  <si>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</si>
  <si>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</si>
  <si>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</si>
  <si>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</si>
  <si>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</si>
  <si>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</si>
  <si>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</si>
  <si>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</si>
  <si>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</si>
  <si>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</si>
  <si>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</si>
  <si>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</si>
  <si>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</si>
  <si>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</si>
  <si>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</si>
  <si>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</si>
  <si>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</si>
  <si>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</si>
  <si>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</si>
  <si>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</si>
  <si>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</si>
  <si>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</si>
  <si>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</si>
  <si>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</si>
  <si>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</si>
  <si>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</si>
  <si>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</si>
  <si>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</si>
  <si>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</si>
  <si>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</si>
  <si>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</si>
  <si>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</si>
  <si>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</si>
  <si>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</si>
  <si>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</si>
  <si>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</si>
  <si>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</si>
  <si>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</si>
  <si>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</si>
  <si>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</si>
  <si>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</si>
  <si>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</si>
  <si>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</si>
  <si>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</si>
  <si>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</si>
  <si>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</si>
  <si>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</si>
  <si>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</si>
  <si>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</si>
  <si>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</si>
  <si>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</si>
  <si>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</si>
  <si>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</si>
  <si>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</si>
  <si>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</si>
  <si>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</si>
  <si>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</si>
  <si>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</si>
  <si>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</si>
  <si>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</si>
  <si>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</si>
  <si>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</si>
  <si>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</si>
  <si>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</si>
  <si>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</si>
  <si>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</si>
  <si>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</si>
  <si>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</si>
  <si>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</si>
  <si>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</si>
  <si>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</si>
  <si>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</si>
  <si>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</si>
  <si>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</si>
  <si>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</si>
  <si>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</si>
  <si>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</si>
  <si>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</si>
  <si>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</si>
  <si>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</si>
  <si>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</si>
  <si>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</si>
  <si>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</si>
  <si>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</si>
  <si>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</si>
  <si>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</si>
  <si>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</si>
  <si>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</si>
  <si>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</si>
  <si>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</si>
  <si>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</si>
  <si>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</si>
  <si>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</si>
  <si>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</si>
  <si>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</si>
  <si>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</si>
  <si>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</si>
  <si>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</si>
  <si>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</si>
  <si>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</si>
  <si>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</si>
  <si>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</si>
  <si>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</si>
  <si>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</si>
  <si>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</si>
  <si>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</si>
  <si>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</si>
  <si>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</si>
  <si>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</si>
  <si>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</si>
  <si>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</si>
  <si>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</si>
  <si>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</si>
  <si>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</si>
  <si>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</si>
  <si>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</si>
  <si>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</si>
  <si>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</si>
  <si>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</si>
  <si>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</si>
  <si>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</si>
  <si>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</si>
  <si>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</si>
  <si>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</si>
  <si>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</si>
  <si>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</si>
  <si>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</si>
  <si>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</si>
  <si>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</si>
  <si>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</si>
  <si>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</si>
  <si>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</si>
  <si>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</si>
  <si>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</si>
  <si>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</si>
  <si>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</si>
  <si>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</si>
  <si>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</si>
  <si>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</si>
  <si>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</si>
  <si>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</si>
  <si>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</si>
  <si>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</si>
  <si>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</si>
  <si>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</si>
  <si>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</si>
  <si>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</si>
  <si>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</si>
  <si>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</si>
  <si>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</si>
  <si>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</si>
  <si>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</si>
  <si>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</si>
  <si>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</si>
  <si>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</si>
  <si>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</si>
  <si>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</si>
  <si>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</si>
  <si>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</si>
  <si>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</si>
  <si>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</si>
  <si>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</si>
  <si>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</si>
  <si>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</si>
  <si>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</si>
  <si>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</si>
  <si>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</si>
  <si>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</si>
  <si>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</si>
  <si>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</si>
  <si>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</si>
  <si>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</si>
  <si>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</si>
  <si>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</si>
  <si>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</si>
  <si>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</si>
  <si>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</si>
  <si>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</si>
  <si>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</si>
  <si>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</si>
  <si>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</si>
  <si>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</si>
  <si>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</si>
  <si>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</si>
  <si>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</si>
  <si>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</si>
  <si>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</si>
  <si>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</si>
  <si>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</si>
  <si>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</si>
  <si>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</si>
  <si>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</si>
  <si>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</si>
  <si>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</si>
  <si>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</si>
  <si>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</si>
  <si>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</si>
  <si>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</si>
  <si>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</si>
  <si>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</si>
  <si>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</si>
  <si>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</si>
  <si>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</si>
  <si>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</si>
  <si>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</si>
  <si>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</si>
  <si>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</si>
  <si>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</si>
  <si>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</si>
  <si>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</si>
  <si>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</si>
  <si>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</si>
  <si>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</si>
  <si>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</si>
  <si>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</si>
  <si>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</si>
  <si>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</si>
  <si>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</si>
  <si>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</si>
  <si>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</si>
  <si>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</si>
  <si>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</si>
  <si>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</si>
  <si>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</si>
  <si>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</si>
  <si>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</si>
  <si>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</si>
  <si>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</si>
  <si>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</si>
  <si>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</si>
  <si>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</si>
  <si>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</si>
  <si>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</si>
  <si>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</si>
  <si>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</si>
  <si>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</si>
  <si>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</si>
  <si>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</si>
  <si>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</si>
  <si>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</si>
  <si>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</si>
  <si>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</si>
  <si>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</si>
  <si>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</si>
  <si>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</si>
  <si>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</si>
  <si>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</si>
  <si>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</si>
  <si>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</si>
  <si>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</si>
  <si>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</si>
  <si>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</si>
  <si>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</si>
  <si>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</si>
  <si>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</si>
  <si>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</si>
  <si>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</si>
  <si>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</si>
  <si>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</si>
  <si>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</si>
  <si>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</si>
  <si>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</si>
  <si>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</si>
  <si>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</si>
  <si>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</si>
  <si>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</si>
  <si>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</si>
  <si>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</si>
  <si>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</si>
  <si>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</si>
  <si>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</si>
  <si>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</si>
  <si>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</si>
  <si>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</si>
  <si>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</si>
  <si>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</si>
  <si>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</si>
  <si>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</si>
  <si>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</si>
  <si>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</si>
  <si>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</si>
  <si>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</si>
  <si>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</si>
  <si>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</si>
  <si>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</si>
  <si>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</si>
  <si>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</si>
  <si>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</si>
  <si>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</si>
  <si>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</si>
  <si>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</si>
  <si>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</si>
  <si>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</si>
  <si>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</si>
  <si>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</si>
  <si>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</si>
  <si>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</si>
  <si>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</si>
  <si>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</si>
  <si>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</si>
  <si>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</si>
  <si>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</si>
  <si>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</si>
  <si>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</si>
  <si>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</si>
  <si>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</si>
  <si>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</si>
  <si>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</si>
  <si>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</si>
  <si>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</si>
  <si>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</si>
  <si>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</si>
  <si>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</si>
  <si>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</si>
  <si>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</si>
  <si>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</si>
  <si>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</si>
  <si>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</si>
  <si>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</si>
  <si>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</si>
  <si>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</si>
  <si>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</si>
  <si>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</si>
  <si>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</si>
  <si>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</si>
  <si>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</si>
  <si>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</si>
  <si>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</si>
  <si>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</si>
  <si>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</si>
  <si>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</si>
  <si>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</si>
  <si>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</si>
  <si>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</si>
  <si>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</si>
  <si>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</si>
  <si>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</si>
  <si>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</si>
  <si>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</si>
  <si>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</si>
  <si>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</si>
  <si>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</si>
  <si>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</si>
  <si>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</si>
  <si>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</si>
  <si>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</si>
  <si>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</si>
  <si>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</si>
  <si>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</si>
  <si>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</si>
  <si>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</si>
  <si>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</si>
  <si>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</si>
  <si>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</si>
  <si>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</si>
  <si>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</si>
  <si>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</si>
  <si>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</si>
  <si>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</si>
  <si>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</si>
  <si>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</si>
  <si>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</si>
  <si>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</si>
  <si>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</si>
  <si>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</si>
  <si>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</si>
  <si>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</si>
  <si>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</si>
  <si>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</si>
  <si>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</si>
  <si>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</si>
  <si>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</si>
  <si>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</si>
  <si>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</si>
  <si>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</si>
  <si>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</si>
  <si>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</si>
  <si>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</si>
  <si>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</si>
  <si>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</si>
  <si>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</si>
  <si>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</si>
  <si>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</si>
  <si>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</si>
  <si>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</si>
  <si>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</si>
  <si>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</si>
  <si>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</si>
  <si>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</si>
  <si>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</si>
  <si>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</si>
  <si>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</si>
  <si>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</si>
  <si>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</si>
  <si>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</si>
  <si>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</si>
  <si>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</si>
  <si>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</si>
  <si>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</si>
  <si>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</si>
  <si>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</si>
  <si>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</si>
  <si>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</si>
  <si>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</si>
  <si>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</si>
  <si>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</si>
  <si>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</si>
  <si>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</si>
  <si>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</si>
  <si>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</si>
  <si>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</si>
  <si>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</si>
  <si>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</si>
  <si>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</si>
  <si>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</si>
  <si>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</si>
  <si>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</si>
  <si>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</si>
  <si>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</si>
  <si>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</si>
  <si>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</si>
  <si>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</si>
  <si>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</si>
  <si>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</si>
  <si>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</si>
  <si>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</si>
  <si>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</si>
  <si>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</si>
  <si>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</si>
  <si>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</si>
  <si>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</si>
  <si>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</si>
  <si>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</si>
  <si>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</si>
  <si>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</si>
  <si>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</si>
  <si>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</si>
  <si>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</si>
  <si>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</si>
  <si>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</si>
  <si>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</si>
  <si>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</si>
  <si>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</si>
  <si>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</si>
  <si>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</si>
  <si>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</si>
  <si>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</si>
  <si>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</si>
  <si>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</si>
  <si>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</si>
  <si>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</si>
  <si>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</si>
  <si>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</si>
  <si>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</si>
  <si>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</si>
  <si>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</si>
  <si>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</si>
  <si>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</si>
  <si>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</si>
  <si>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</si>
  <si>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</si>
  <si>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</si>
  <si>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</si>
  <si>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</si>
  <si>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</si>
  <si>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</si>
  <si>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</si>
  <si>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</si>
  <si>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</si>
  <si>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</si>
  <si>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</si>
  <si>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</si>
  <si>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</si>
  <si>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</si>
  <si>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</si>
  <si>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</si>
  <si>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</si>
  <si>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</si>
  <si>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</si>
  <si>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</si>
  <si>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</si>
  <si>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</si>
  <si>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</si>
  <si>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</si>
  <si>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</si>
  <si>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</si>
  <si>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</si>
  <si>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</si>
  <si>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</si>
  <si>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</si>
  <si>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</si>
  <si>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</si>
  <si>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</si>
  <si>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</si>
  <si>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</si>
  <si>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</si>
  <si>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</si>
  <si>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</si>
  <si>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</si>
  <si>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</si>
  <si>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</si>
  <si>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</si>
  <si>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</si>
  <si>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</si>
  <si>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</si>
  <si>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</si>
  <si>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</si>
  <si>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</si>
  <si>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</si>
  <si>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</si>
  <si>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</si>
  <si>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</si>
  <si>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</si>
  <si>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</si>
  <si>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</si>
  <si>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</si>
  <si>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</si>
  <si>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</si>
  <si>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</si>
  <si>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</si>
  <si>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</si>
  <si>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</si>
  <si>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</si>
  <si>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</si>
  <si>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</si>
  <si>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</si>
  <si>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</si>
  <si>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</si>
  <si>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</si>
  <si>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</si>
  <si>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</si>
  <si>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</si>
  <si>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</si>
  <si>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</si>
  <si>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</si>
  <si>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</si>
  <si>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</si>
  <si>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</si>
  <si>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</si>
  <si>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</si>
  <si>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</si>
  <si>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</si>
  <si>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</si>
  <si>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</si>
  <si>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</si>
  <si>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</si>
  <si>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</si>
  <si>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</si>
  <si>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</si>
  <si>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</si>
  <si>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</si>
  <si>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</si>
  <si>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</si>
  <si>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</si>
  <si>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</si>
  <si>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</si>
  <si>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</si>
  <si>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</si>
  <si>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</si>
  <si>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</si>
  <si>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</si>
  <si>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</si>
  <si>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</si>
  <si>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</si>
  <si>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</si>
  <si>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</si>
  <si>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</si>
  <si>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</si>
  <si>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</si>
  <si>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</si>
  <si>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</si>
  <si>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</si>
  <si>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</si>
  <si>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</si>
  <si>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</si>
  <si>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</si>
  <si>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</si>
  <si>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</si>
  <si>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</si>
  <si>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</si>
  <si>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</si>
  <si>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</si>
  <si>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</si>
  <si>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</si>
  <si>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</si>
  <si>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</si>
  <si>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</si>
  <si>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</si>
  <si>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</si>
  <si>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</si>
  <si>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</si>
  <si>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</si>
  <si>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</si>
  <si>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</si>
  <si>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</si>
  <si>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</si>
  <si>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</si>
  <si>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</si>
  <si>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</si>
  <si>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</si>
  <si>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</si>
  <si>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</si>
  <si>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</si>
  <si>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</si>
  <si>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</si>
  <si>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</si>
  <si>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</si>
  <si>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</si>
  <si>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</si>
  <si>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</si>
  <si>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</si>
  <si>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</si>
  <si>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</si>
  <si>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</si>
  <si>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</si>
  <si>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</si>
  <si>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</si>
  <si>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</si>
  <si>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</si>
  <si>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</si>
  <si>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</si>
  <si>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</si>
  <si>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</si>
  <si>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</si>
  <si>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</si>
  <si>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</si>
  <si>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</si>
  <si>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</si>
  <si>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</si>
  <si>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</si>
  <si>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</si>
  <si>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</si>
  <si>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</si>
  <si>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</si>
  <si>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</si>
  <si>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</si>
  <si>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</si>
  <si>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</si>
  <si>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</si>
  <si>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</si>
  <si>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</si>
  <si>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</si>
  <si>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</si>
  <si>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</si>
  <si>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</si>
  <si>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</si>
  <si>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</si>
  <si>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</si>
  <si>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</si>
  <si>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</si>
  <si>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</si>
  <si>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</si>
  <si>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</si>
  <si>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</si>
  <si>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</si>
  <si>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</si>
  <si>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</si>
  <si>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</si>
  <si>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</si>
  <si>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</si>
  <si>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</si>
  <si>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</si>
  <si>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</si>
  <si>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</si>
  <si>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</si>
  <si>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</si>
  <si>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</si>
  <si>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</si>
  <si>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</si>
  <si>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</si>
  <si>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</si>
  <si>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</si>
  <si>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</si>
  <si>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</si>
  <si>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</si>
  <si>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</si>
  <si>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</si>
  <si>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</si>
  <si>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</si>
  <si>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</si>
  <si>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</si>
  <si>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</si>
  <si>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</si>
  <si>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</si>
  <si>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</si>
  <si>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</si>
  <si>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</si>
  <si>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</si>
  <si>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</si>
  <si>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</si>
  <si>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</si>
  <si>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</si>
  <si>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</si>
  <si>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</si>
  <si>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</si>
  <si>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</si>
  <si>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</si>
  <si>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</si>
  <si>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</si>
  <si>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</si>
  <si>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</si>
  <si>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</si>
  <si>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</si>
  <si>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</si>
  <si>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</si>
  <si>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</si>
  <si>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</si>
  <si>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</si>
  <si>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</si>
  <si>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</si>
  <si>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</si>
  <si>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</si>
  <si>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</si>
  <si>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</si>
  <si>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</si>
  <si>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</si>
  <si>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</si>
  <si>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</si>
  <si>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</si>
  <si>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</si>
  <si>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</si>
  <si>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</si>
  <si>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</si>
  <si>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</si>
  <si>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</si>
  <si>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</si>
  <si>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</si>
  <si>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</si>
  <si>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</si>
  <si>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</si>
  <si>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</si>
  <si>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</si>
  <si>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</si>
  <si>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</si>
  <si>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</si>
  <si>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</si>
  <si>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</si>
  <si>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</si>
  <si>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</si>
  <si>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</si>
  <si>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</si>
  <si>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</si>
  <si>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</si>
  <si>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</si>
  <si>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</si>
  <si>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</si>
  <si>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</si>
  <si>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</si>
  <si>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</si>
  <si>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</si>
  <si>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</si>
  <si>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</si>
  <si>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</si>
  <si>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</si>
  <si>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</si>
  <si>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</si>
  <si>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</si>
  <si>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</si>
  <si>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</si>
  <si>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</si>
  <si>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</si>
  <si>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</si>
  <si>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</si>
  <si>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</si>
  <si>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</si>
  <si>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</si>
  <si>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</si>
  <si>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</si>
  <si>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</si>
  <si>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</si>
  <si>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</si>
  <si>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</si>
  <si>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</si>
  <si>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</si>
  <si>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</si>
  <si>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</si>
  <si>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</si>
  <si>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</si>
  <si>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</si>
  <si>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</si>
  <si>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</si>
  <si>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</si>
  <si>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</si>
  <si>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</si>
  <si>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</si>
  <si>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</si>
  <si>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</si>
  <si>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</si>
  <si>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</si>
  <si>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</si>
  <si>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</si>
  <si>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</si>
  <si>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</si>
  <si>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</si>
  <si>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</si>
  <si>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</si>
  <si>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</si>
  <si>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</si>
  <si>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</si>
  <si>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</si>
  <si>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</si>
  <si>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</si>
  <si>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</si>
  <si>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</si>
  <si>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</si>
  <si>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</si>
  <si>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</si>
  <si>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</si>
  <si>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</si>
  <si>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</si>
  <si>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</si>
  <si>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</si>
  <si>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</si>
  <si>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</si>
  <si>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</si>
  <si>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</si>
  <si>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</si>
  <si>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</si>
  <si>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</si>
  <si>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</si>
  <si>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</si>
  <si>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</si>
  <si>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</si>
  <si>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</si>
  <si>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</si>
  <si>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</si>
  <si>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</si>
  <si>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</si>
  <si>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</si>
  <si>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</si>
  <si>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</si>
  <si>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</si>
  <si>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</si>
  <si>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</si>
  <si>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</si>
  <si>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</si>
  <si>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</si>
  <si>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</si>
  <si>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</si>
  <si>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</si>
  <si>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</si>
  <si>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</si>
  <si>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</si>
  <si>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</si>
  <si>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</si>
  <si>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</si>
  <si>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</si>
  <si>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</si>
  <si>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</si>
  <si>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</si>
  <si>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</si>
  <si>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</si>
  <si>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</si>
  <si>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</si>
  <si>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</si>
  <si>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</si>
  <si>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</si>
  <si>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</si>
  <si>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</si>
  <si>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</si>
  <si>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</si>
  <si>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</si>
  <si>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</si>
  <si>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</si>
  <si>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</si>
  <si>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</si>
  <si>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</si>
  <si>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</si>
  <si>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</si>
  <si>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</si>
  <si>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</si>
  <si>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</si>
  <si>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</si>
  <si>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</si>
  <si>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</si>
  <si>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</si>
  <si>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</si>
  <si>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</si>
  <si>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</si>
  <si>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</si>
  <si>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</si>
  <si>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</si>
  <si>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</si>
  <si>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</si>
  <si>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</si>
  <si>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</si>
  <si>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</si>
  <si>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</si>
  <si>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</si>
  <si>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</si>
  <si>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</si>
  <si>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</si>
  <si>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</si>
  <si>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</si>
  <si>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</si>
  <si>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</si>
  <si>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</si>
  <si>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</si>
  <si>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</si>
  <si>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</si>
  <si>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</si>
  <si>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</si>
  <si>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</si>
  <si>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</si>
  <si>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</si>
  <si>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</si>
  <si>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</si>
  <si>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</si>
  <si>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</si>
  <si>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</si>
  <si>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</si>
  <si>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</si>
  <si>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</si>
  <si>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</si>
  <si>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</si>
  <si>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</si>
  <si>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</si>
  <si>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</si>
  <si>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</si>
  <si>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</si>
  <si>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</si>
  <si>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</si>
  <si>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</si>
  <si>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</si>
  <si>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</si>
  <si>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</si>
  <si>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</si>
  <si>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</si>
  <si>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</si>
  <si>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</si>
  <si>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</si>
  <si>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</si>
  <si>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</si>
  <si>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</si>
  <si>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</si>
  <si>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</si>
  <si>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</si>
  <si>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</si>
  <si>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</si>
  <si>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</si>
  <si>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</si>
  <si>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</si>
  <si>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</si>
  <si>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</si>
  <si>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</si>
  <si>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</si>
  <si>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</si>
  <si>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</si>
  <si>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</si>
  <si>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</si>
  <si>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</si>
  <si>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</si>
  <si>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</si>
  <si>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</si>
  <si>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</si>
  <si>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</si>
  <si>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</si>
  <si>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</si>
  <si>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</si>
  <si>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</si>
  <si>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</si>
  <si>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</si>
  <si>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</si>
  <si>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</si>
  <si>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</si>
  <si>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</si>
  <si>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</si>
  <si>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</si>
  <si>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</si>
  <si>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</si>
  <si>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</si>
  <si>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</si>
  <si>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</si>
  <si>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</si>
  <si>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</si>
  <si>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</si>
  <si>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</si>
  <si>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</si>
  <si>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</si>
  <si>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</si>
  <si>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</si>
  <si>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</si>
  <si>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</si>
  <si>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</si>
  <si>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</si>
  <si>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</si>
  <si>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</si>
  <si>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</si>
  <si>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</si>
  <si>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</si>
  <si>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</si>
  <si>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</si>
  <si>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</si>
  <si>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</si>
  <si>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</si>
  <si>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</si>
  <si>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</si>
  <si>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</si>
  <si>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</si>
  <si>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</si>
  <si>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</si>
  <si>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</si>
  <si>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</si>
  <si>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</si>
  <si>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</si>
  <si>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</si>
  <si>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</si>
  <si>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</si>
  <si>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</si>
  <si>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</si>
  <si>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</si>
  <si>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</si>
  <si>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</si>
  <si>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</si>
  <si>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</si>
  <si>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</si>
  <si>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</si>
  <si>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</si>
  <si>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</si>
  <si>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</si>
  <si>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</si>
  <si>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</si>
  <si>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</si>
  <si>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</si>
  <si>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</si>
  <si>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</si>
  <si>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</si>
  <si>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</si>
  <si>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</si>
  <si>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</si>
  <si>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</si>
  <si>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</si>
  <si>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</si>
  <si>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</si>
  <si>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</si>
  <si>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</si>
  <si>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</si>
  <si>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</si>
  <si>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</si>
  <si>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</si>
  <si>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</si>
  <si>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</si>
  <si>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</si>
  <si>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</si>
  <si>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</si>
  <si>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</si>
  <si>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</si>
  <si>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</si>
  <si>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</si>
  <si>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</si>
  <si>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</si>
  <si>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</si>
  <si>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</si>
  <si>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</si>
  <si>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</si>
  <si>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</si>
  <si>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</si>
  <si>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</si>
  <si>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</si>
  <si>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</si>
  <si>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</si>
  <si>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</si>
  <si>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</si>
  <si>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</si>
  <si>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</si>
  <si>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</si>
  <si>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</si>
  <si>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</si>
  <si>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</si>
  <si>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</si>
  <si>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</si>
  <si>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</si>
  <si>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</si>
  <si>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</si>
  <si>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</si>
  <si>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</si>
  <si>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</si>
  <si>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</si>
  <si>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</si>
  <si>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</si>
  <si>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</si>
  <si>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</si>
  <si>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</si>
  <si>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</si>
  <si>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</si>
  <si>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</si>
  <si>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</si>
  <si>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</si>
  <si>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</si>
  <si>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</si>
  <si>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</si>
  <si>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</si>
  <si>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</si>
  <si>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</si>
  <si>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</si>
  <si>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</si>
  <si>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</si>
  <si>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</si>
  <si>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</si>
  <si>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</si>
  <si>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</si>
  <si>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</si>
  <si>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</si>
  <si>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</si>
  <si>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</si>
  <si>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</si>
  <si>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</si>
  <si>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</si>
  <si>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</si>
  <si>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</si>
  <si>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</si>
  <si>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</si>
  <si>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</si>
  <si>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</si>
  <si>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</si>
  <si>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</si>
  <si>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</si>
  <si>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</si>
  <si>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</si>
  <si>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</si>
  <si>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</si>
  <si>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</si>
  <si>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</si>
  <si>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</si>
  <si>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</si>
  <si>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</si>
  <si>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</si>
  <si>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</si>
  <si>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</si>
  <si>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</si>
  <si>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</si>
  <si>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</si>
  <si>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</si>
  <si>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</si>
  <si>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</si>
  <si>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</si>
  <si>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</si>
  <si>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</si>
  <si>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</si>
  <si>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</si>
  <si>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</si>
  <si>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</si>
  <si>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</si>
  <si>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</si>
  <si>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</si>
  <si>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</si>
  <si>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</si>
  <si>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</si>
  <si>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</si>
  <si>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</si>
  <si>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</si>
  <si>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</si>
  <si>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</si>
  <si>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</si>
  <si>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</si>
  <si>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</si>
  <si>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</si>
  <si>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</si>
  <si>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</si>
  <si>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</si>
  <si>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</si>
  <si>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</si>
  <si>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</si>
  <si>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</si>
  <si>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</si>
  <si>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</si>
  <si>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</si>
  <si>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</si>
  <si>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</si>
  <si>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</si>
  <si>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</si>
  <si>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</si>
  <si>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</si>
  <si>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</si>
  <si>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</si>
  <si>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</si>
  <si>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</si>
  <si>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</si>
  <si>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</si>
  <si>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</si>
  <si>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</si>
  <si>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</si>
  <si>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</si>
  <si>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</si>
  <si>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</si>
  <si>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</si>
  <si>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</si>
  <si>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</si>
  <si>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</si>
  <si>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</si>
  <si>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</si>
  <si>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</si>
  <si>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</si>
  <si>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</si>
  <si>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</si>
  <si>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</si>
  <si>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</si>
  <si>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</si>
  <si>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</si>
  <si>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</si>
  <si>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</si>
  <si>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</si>
  <si>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</si>
  <si>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</si>
  <si>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</si>
  <si>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</si>
  <si>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</si>
  <si>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</si>
  <si>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</si>
  <si>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</si>
  <si>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</si>
  <si>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</si>
  <si>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</si>
  <si>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</si>
  <si>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</si>
  <si>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</si>
  <si>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</si>
  <si>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</si>
  <si>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</si>
  <si>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</si>
  <si>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</si>
  <si>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</si>
  <si>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</si>
  <si>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</si>
  <si>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</si>
  <si>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</si>
  <si>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</si>
  <si>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</si>
  <si>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</si>
  <si>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</si>
  <si>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</si>
  <si>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</si>
  <si>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</si>
  <si>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</si>
  <si>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</si>
  <si>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</si>
  <si>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</si>
  <si>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</si>
  <si>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</si>
  <si>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</si>
  <si>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</si>
  <si>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</si>
  <si>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</si>
  <si>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</si>
  <si>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</si>
  <si>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</si>
  <si>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</si>
  <si>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</si>
  <si>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</si>
  <si>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</si>
  <si>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</si>
  <si>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</si>
  <si>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</si>
  <si>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</si>
  <si>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</si>
  <si>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</si>
  <si>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</si>
  <si>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</si>
  <si>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</si>
  <si>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</si>
  <si>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</si>
  <si>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</si>
  <si>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</si>
  <si>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</si>
  <si>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</si>
  <si>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</si>
  <si>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</si>
  <si>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</si>
  <si>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</si>
  <si>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</si>
  <si>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</si>
  <si>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</si>
  <si>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</si>
  <si>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</si>
  <si>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</si>
  <si>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</si>
  <si>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</si>
  <si>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</si>
  <si>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</si>
  <si>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</si>
  <si>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</si>
  <si>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</si>
  <si>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</si>
  <si>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</si>
  <si>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</si>
  <si>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</si>
  <si>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</si>
  <si>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</si>
  <si>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</si>
  <si>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</si>
  <si>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</si>
  <si>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</si>
  <si>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</si>
  <si>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</si>
  <si>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</si>
  <si>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</si>
  <si>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</si>
  <si>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</si>
  <si>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</si>
  <si>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</si>
  <si>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</si>
  <si>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</si>
  <si>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</si>
  <si>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</si>
  <si>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</si>
  <si>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</si>
  <si>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</si>
  <si>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</si>
  <si>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</si>
  <si>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</si>
  <si>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</si>
  <si>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</si>
  <si>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</si>
  <si>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</si>
  <si>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</si>
  <si>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</si>
  <si>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</si>
  <si>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</si>
  <si>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</si>
  <si>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</si>
  <si>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</si>
  <si>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</si>
  <si>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</si>
  <si>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</si>
  <si>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</si>
  <si>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</si>
  <si>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</si>
  <si>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</si>
  <si>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</si>
  <si>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</si>
  <si>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</si>
  <si>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</si>
  <si>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</si>
  <si>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</si>
  <si>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</si>
  <si>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</si>
  <si>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</si>
  <si>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</si>
  <si>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</si>
  <si>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</si>
  <si>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</si>
  <si>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</si>
  <si>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</si>
  <si>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</si>
  <si>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</si>
  <si>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</si>
  <si>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</si>
  <si>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</si>
  <si>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</si>
  <si>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</si>
  <si>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</si>
  <si>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</si>
  <si>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</si>
  <si>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</si>
  <si>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</si>
  <si>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</si>
  <si>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</si>
  <si>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</si>
  <si>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</si>
  <si>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</si>
  <si>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</si>
  <si>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</si>
  <si>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</si>
  <si>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</si>
  <si>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</si>
  <si>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</si>
  <si>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</si>
  <si>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</si>
  <si>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</si>
  <si>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</si>
  <si>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</si>
  <si>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</si>
  <si>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</si>
  <si>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</si>
  <si>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</si>
  <si>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</si>
  <si>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</si>
  <si>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</si>
  <si>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</si>
  <si>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</si>
  <si>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</si>
  <si>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</si>
  <si>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</si>
  <si>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</si>
  <si>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</si>
  <si>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</si>
  <si>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</si>
  <si>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</si>
  <si>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</si>
  <si>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</si>
  <si>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</si>
  <si>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</si>
  <si>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</si>
  <si>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</si>
  <si>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</si>
  <si>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</si>
  <si>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</si>
  <si>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</si>
  <si>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</si>
  <si>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</si>
  <si>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</si>
  <si>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</si>
  <si>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</si>
  <si>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</si>
  <si>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</si>
  <si>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</si>
  <si>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</si>
  <si>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</si>
  <si>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</si>
  <si>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</si>
  <si>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</si>
  <si>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</si>
  <si>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</si>
  <si>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</si>
  <si>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</si>
  <si>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</si>
  <si>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</si>
  <si>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</si>
  <si>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</si>
  <si>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</si>
  <si>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</si>
  <si>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</si>
  <si>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</si>
  <si>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</si>
  <si>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</si>
  <si>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</si>
  <si>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</si>
  <si>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</si>
  <si>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</si>
  <si>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</si>
  <si>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</si>
  <si>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</si>
  <si>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</si>
  <si>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</si>
  <si>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</si>
  <si>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</si>
  <si>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</si>
  <si>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</si>
  <si>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</si>
  <si>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</si>
  <si>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</si>
  <si>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</si>
  <si>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</si>
  <si>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</si>
  <si>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</si>
  <si>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</si>
  <si>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</si>
  <si>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</si>
  <si>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</si>
  <si>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</si>
  <si>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</si>
  <si>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</si>
  <si>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</si>
  <si>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</si>
  <si>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</si>
  <si>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</si>
  <si>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</si>
  <si>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</si>
  <si>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</si>
  <si>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</si>
  <si>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</si>
  <si>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</si>
  <si>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</si>
  <si>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</si>
  <si>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</si>
  <si>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</si>
  <si>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</si>
  <si>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</si>
  <si>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</si>
  <si>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</si>
  <si>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</si>
  <si>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</si>
  <si>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</si>
  <si>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</si>
  <si>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</si>
  <si>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</si>
  <si>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</si>
  <si>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</si>
  <si>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</si>
  <si>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</si>
  <si>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</si>
  <si>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</si>
  <si>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</si>
  <si>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</si>
  <si>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</si>
  <si>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</si>
  <si>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</si>
  <si>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</si>
  <si>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</si>
  <si>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</si>
  <si>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</si>
  <si>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</si>
  <si>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</si>
  <si>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</si>
  <si>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</si>
  <si>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</si>
  <si>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</si>
  <si>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</si>
  <si>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</si>
  <si>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</si>
  <si>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</si>
  <si>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</si>
  <si>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</si>
  <si>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</si>
  <si>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</si>
  <si>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</si>
  <si>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</si>
  <si>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</si>
  <si>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</si>
  <si>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</si>
  <si>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</si>
  <si>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</si>
  <si>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</si>
  <si>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</si>
  <si>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</si>
  <si>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</si>
  <si>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</si>
  <si>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</si>
  <si>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</si>
  <si>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</si>
  <si>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</si>
  <si>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</si>
  <si>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</si>
  <si>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</si>
  <si>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</si>
  <si>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</si>
  <si>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</si>
  <si>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</si>
  <si>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</si>
  <si>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</si>
  <si>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</si>
  <si>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</si>
  <si>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</si>
  <si>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</si>
  <si>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</si>
  <si>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</si>
  <si>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</si>
  <si>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</si>
  <si>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</si>
  <si>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</si>
  <si>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</si>
  <si>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</si>
  <si>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</si>
  <si>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</si>
  <si>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</si>
  <si>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</si>
  <si>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</si>
  <si>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</si>
  <si>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</si>
  <si>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</si>
  <si>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</si>
  <si>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</si>
  <si>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</si>
  <si>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</si>
  <si>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</si>
  <si>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</si>
  <si>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</si>
  <si>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</si>
  <si>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</si>
  <si>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</si>
  <si>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</si>
  <si>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</si>
  <si>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</si>
  <si>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</si>
  <si>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</si>
  <si>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</si>
  <si>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</si>
  <si>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</si>
  <si>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</si>
  <si>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</si>
  <si>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</si>
  <si>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</si>
  <si>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</si>
  <si>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</si>
  <si>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</si>
  <si>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</si>
  <si>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</si>
  <si>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</si>
  <si>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</si>
  <si>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</si>
  <si>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</si>
  <si>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</si>
  <si>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</si>
  <si>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</si>
  <si>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</si>
  <si>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</si>
  <si>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</si>
  <si>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</si>
  <si>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</si>
  <si>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</si>
  <si>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</si>
  <si>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</si>
  <si>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</si>
  <si>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</si>
  <si>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</si>
  <si>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</si>
  <si>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</si>
  <si>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</si>
  <si>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</si>
  <si>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</si>
  <si>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</si>
  <si>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</si>
  <si>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</si>
  <si>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</si>
  <si>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</si>
  <si>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</si>
  <si>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</si>
  <si>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</si>
  <si>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</si>
  <si>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</si>
  <si>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</si>
  <si>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</si>
  <si>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</si>
  <si>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</si>
  <si>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</si>
  <si>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</si>
  <si>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</si>
  <si>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</si>
  <si>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</si>
  <si>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</si>
  <si>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</si>
  <si>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</si>
  <si>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</si>
  <si>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</si>
  <si>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</si>
  <si>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</si>
  <si>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</si>
  <si>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</si>
  <si>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</si>
  <si>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</si>
  <si>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</si>
  <si>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</si>
  <si>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</si>
  <si>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</si>
  <si>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</si>
  <si>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</si>
  <si>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</si>
  <si>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</si>
  <si>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</si>
  <si>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</si>
  <si>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</si>
  <si>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</si>
  <si>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</si>
  <si>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</si>
  <si>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</si>
  <si>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</si>
  <si>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</si>
  <si>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</si>
  <si>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</si>
  <si>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</si>
  <si>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</si>
  <si>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</si>
  <si>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</si>
  <si>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</si>
  <si>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</si>
  <si>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</si>
  <si>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</si>
  <si>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</si>
  <si>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</si>
  <si>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</si>
  <si>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</si>
  <si>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</si>
  <si>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</si>
  <si>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</si>
  <si>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</si>
  <si>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</si>
  <si>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</si>
  <si>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</si>
  <si>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</si>
  <si>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</si>
  <si>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</si>
  <si>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</si>
  <si>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</si>
  <si>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</si>
  <si>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</si>
  <si>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</si>
  <si>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</si>
  <si>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</si>
  <si>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</si>
  <si>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</si>
  <si>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</si>
  <si>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</si>
  <si>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</si>
  <si>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</si>
  <si>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</si>
  <si>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</si>
  <si>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</si>
  <si>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</si>
  <si>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</si>
  <si>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</si>
  <si>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</si>
  <si>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</si>
  <si>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</si>
  <si>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</si>
  <si>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</si>
  <si>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</si>
  <si>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</si>
  <si>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</si>
  <si>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</si>
  <si>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</si>
  <si>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</si>
  <si>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</si>
  <si>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</si>
  <si>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</si>
  <si>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</si>
  <si>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</si>
  <si>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</si>
  <si>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</si>
  <si>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</si>
  <si>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</si>
  <si>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</si>
  <si>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</si>
  <si>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</si>
  <si>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</si>
  <si>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</si>
  <si>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</si>
  <si>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</si>
  <si>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</si>
  <si>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</si>
  <si>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</si>
  <si>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</si>
  <si>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</si>
  <si>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</si>
  <si>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</si>
  <si>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</si>
  <si>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</si>
  <si>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</si>
  <si>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</si>
  <si>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</si>
  <si>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</si>
  <si>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</si>
  <si>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</si>
  <si>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</si>
  <si>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</si>
  <si>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</si>
  <si>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</si>
  <si>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</si>
  <si>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</si>
  <si>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</si>
  <si>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</si>
  <si>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</si>
  <si>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</si>
  <si>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</si>
  <si>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</si>
  <si>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</si>
  <si>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</si>
  <si>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</si>
  <si>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</si>
  <si>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</si>
  <si>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</si>
  <si>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</si>
  <si>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</si>
  <si>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</si>
  <si>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</si>
  <si>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</si>
  <si>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</si>
  <si>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</si>
  <si>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</si>
  <si>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</si>
  <si>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</si>
  <si>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</si>
  <si>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</si>
  <si>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</si>
  <si>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</si>
  <si>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</si>
  <si>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</si>
  <si>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</si>
  <si>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</si>
  <si>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</si>
  <si>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</si>
  <si>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</si>
  <si>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</si>
  <si>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</si>
  <si>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</si>
  <si>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</si>
  <si>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</si>
  <si>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</si>
  <si>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</si>
  <si>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</si>
  <si>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</si>
  <si>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</si>
  <si>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</si>
  <si>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</si>
  <si>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</si>
  <si>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</si>
  <si>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</si>
  <si>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</si>
  <si>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</si>
  <si>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</si>
  <si>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</si>
  <si>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</si>
  <si>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</si>
  <si>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</si>
  <si>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</si>
  <si>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</si>
  <si>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</si>
  <si>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</si>
  <si>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</si>
  <si>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</si>
  <si>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</si>
  <si>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</si>
  <si>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</si>
  <si>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</si>
  <si>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</si>
  <si>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</si>
  <si>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</si>
  <si>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</si>
  <si>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</si>
  <si>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</si>
  <si>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</si>
  <si>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</si>
  <si>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</si>
  <si>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</si>
  <si>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</si>
  <si>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</si>
  <si>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</si>
  <si>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</si>
  <si>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</si>
  <si>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</si>
  <si>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</si>
  <si>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</si>
  <si>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</si>
  <si>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</si>
  <si>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</si>
  <si>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</si>
  <si>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</si>
  <si>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</si>
  <si>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</si>
  <si>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</si>
  <si>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</si>
  <si>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</si>
  <si>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</si>
  <si>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</si>
  <si>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</si>
  <si>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</si>
  <si>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</si>
  <si>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</si>
  <si>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</si>
  <si>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</si>
  <si>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</si>
  <si>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</si>
  <si>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</si>
  <si>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</si>
  <si>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</si>
  <si>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</si>
  <si>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</si>
  <si>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</si>
  <si>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</si>
  <si>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</si>
  <si>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</si>
  <si>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</si>
  <si>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</si>
  <si>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</si>
  <si>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</si>
  <si>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</si>
  <si>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</si>
  <si>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</si>
  <si>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</si>
  <si>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</si>
  <si>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</si>
  <si>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</si>
  <si>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</si>
  <si>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</si>
  <si>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</si>
  <si>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</si>
  <si>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</si>
  <si>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</si>
  <si>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</si>
  <si>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</si>
  <si>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</si>
  <si>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</si>
  <si>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</si>
  <si>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</si>
  <si>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</si>
  <si>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</si>
  <si>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</si>
  <si>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</si>
  <si>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</si>
  <si>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</si>
  <si>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</si>
  <si>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</si>
  <si>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</si>
  <si>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</si>
  <si>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</si>
  <si>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</si>
  <si>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</si>
  <si>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</si>
  <si>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</si>
  <si>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</si>
  <si>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</si>
  <si>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</si>
  <si>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</si>
  <si>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</si>
  <si>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</si>
  <si>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</si>
  <si>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</si>
  <si>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</si>
  <si>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</si>
  <si>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</si>
  <si>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</si>
  <si>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</si>
  <si>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</si>
  <si>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</si>
  <si>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</si>
  <si>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</si>
  <si>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</si>
  <si>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</si>
  <si>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</si>
  <si>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</si>
  <si>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</si>
  <si>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</si>
  <si>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</si>
  <si>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</si>
  <si>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</si>
  <si>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</si>
  <si>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</si>
  <si>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</si>
  <si>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</si>
  <si>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</si>
  <si>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</si>
  <si>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</si>
  <si>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</si>
  <si>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</si>
  <si>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</si>
  <si>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</si>
  <si>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</si>
  <si>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</si>
  <si>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</si>
  <si>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</si>
  <si>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</si>
  <si>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</si>
  <si>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</si>
  <si>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</si>
  <si>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</si>
  <si>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</si>
  <si>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</si>
  <si>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</si>
  <si>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</si>
  <si>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</si>
  <si>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</si>
  <si>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</si>
  <si>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</si>
  <si>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</si>
  <si>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</si>
  <si>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</si>
  <si>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</si>
  <si>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</si>
  <si>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</si>
  <si>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</si>
  <si>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</si>
  <si>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</si>
  <si>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</si>
  <si>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</si>
  <si>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</si>
  <si>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</si>
  <si>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</si>
  <si>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</si>
  <si>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</si>
  <si>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</si>
  <si>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</si>
  <si>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</si>
  <si>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</si>
  <si>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</si>
  <si>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</si>
  <si>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</si>
  <si>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</si>
  <si>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</si>
  <si>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</si>
  <si>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</si>
  <si>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</si>
  <si>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</si>
  <si>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</si>
  <si>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</si>
  <si>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</si>
  <si>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</si>
  <si>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</si>
  <si>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</si>
  <si>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</si>
  <si>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</si>
  <si>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</si>
  <si>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</si>
  <si>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</si>
  <si>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</si>
  <si>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</si>
  <si>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</si>
  <si>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</si>
  <si>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</si>
  <si>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</si>
  <si>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</si>
  <si>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</si>
  <si>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</si>
  <si>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</si>
  <si>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</si>
  <si>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</si>
  <si>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</si>
  <si>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</si>
  <si>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</si>
  <si>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</si>
  <si>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</si>
  <si>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</si>
  <si>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</si>
  <si>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</si>
  <si>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</si>
  <si>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</si>
  <si>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</si>
  <si>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</si>
  <si>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</si>
  <si>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</si>
  <si>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</si>
  <si>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</si>
  <si>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</si>
  <si>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</si>
  <si>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</si>
  <si>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</si>
  <si>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</si>
  <si>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</si>
  <si>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</si>
  <si>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</si>
  <si>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</si>
  <si>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</si>
  <si>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</si>
  <si>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</si>
  <si>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</si>
  <si>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</si>
  <si>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</si>
  <si>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</si>
  <si>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</si>
  <si>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</si>
  <si>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</si>
  <si>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</si>
  <si>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</si>
  <si>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</si>
  <si>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</si>
  <si>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</si>
  <si>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</si>
  <si>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</si>
  <si>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</si>
  <si>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</si>
  <si>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</si>
  <si>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</si>
  <si>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</si>
  <si>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</si>
  <si>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</si>
  <si>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</si>
  <si>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</si>
  <si>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</si>
  <si>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</si>
  <si>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</si>
  <si>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</si>
  <si>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</si>
  <si>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</si>
  <si>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</si>
  <si>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</si>
  <si>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</si>
  <si>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</si>
  <si>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</si>
  <si>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</si>
  <si>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</si>
  <si>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</si>
  <si>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</si>
  <si>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</si>
  <si>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</si>
  <si>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</si>
  <si>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</si>
  <si>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</si>
  <si>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</si>
  <si>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</si>
  <si>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</si>
  <si>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</si>
  <si>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</si>
  <si>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</si>
  <si>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</si>
  <si>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</si>
  <si>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</si>
  <si>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</si>
  <si>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</si>
  <si>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</si>
  <si>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</si>
  <si>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</si>
  <si>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</si>
  <si>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</si>
  <si>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</si>
  <si>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</si>
  <si>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</si>
  <si>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</si>
  <si>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</si>
  <si>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</si>
  <si>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</si>
  <si>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</si>
  <si>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</si>
  <si>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</si>
  <si>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</si>
  <si>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</si>
  <si>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</si>
  <si>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</si>
  <si>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</si>
  <si>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</si>
  <si>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</si>
  <si>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</si>
  <si>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</si>
  <si>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</si>
  <si>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</si>
  <si>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</si>
  <si>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</si>
  <si>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</si>
  <si>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</si>
  <si>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</si>
  <si>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</si>
  <si>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</si>
  <si>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</si>
  <si>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</si>
  <si>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</si>
  <si>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</si>
  <si>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</si>
  <si>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</si>
  <si>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</si>
  <si>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</si>
  <si>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</si>
  <si>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</si>
  <si>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</si>
  <si>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</si>
  <si>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</si>
  <si>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</si>
  <si>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</si>
  <si>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</si>
  <si>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</si>
  <si>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</si>
  <si>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</si>
  <si>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</si>
  <si>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</si>
  <si>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</si>
  <si>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</si>
  <si>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</si>
  <si>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</si>
  <si>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</si>
  <si>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</si>
  <si>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</si>
  <si>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</si>
  <si>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</si>
  <si>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</si>
  <si>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</si>
  <si>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</si>
  <si>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</si>
  <si>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</si>
  <si>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</si>
  <si>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</si>
  <si>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</si>
  <si>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</si>
  <si>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</si>
  <si>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</si>
  <si>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</si>
  <si>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</si>
  <si>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</si>
  <si>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</si>
  <si>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</si>
  <si>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</si>
  <si>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</si>
  <si>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</si>
  <si>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</si>
  <si>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</si>
  <si>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</si>
  <si>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</si>
  <si>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</si>
  <si>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</si>
  <si>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</si>
  <si>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</si>
  <si>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</si>
  <si>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</si>
  <si>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</si>
  <si>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</si>
  <si>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</si>
  <si>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</si>
  <si>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</si>
  <si>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</si>
  <si>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</si>
  <si>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</si>
  <si>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</si>
  <si>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</si>
  <si>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</si>
  <si>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</si>
  <si>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</si>
  <si>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</si>
  <si>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</si>
  <si>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</si>
  <si>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</si>
  <si>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</si>
  <si>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</si>
  <si>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</si>
  <si>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</si>
  <si>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</si>
  <si>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</si>
  <si>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</si>
  <si>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</si>
  <si>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</si>
  <si>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</si>
  <si>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</si>
  <si>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</si>
  <si>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</si>
  <si>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</si>
  <si>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</si>
  <si>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</si>
  <si>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</si>
  <si>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</si>
  <si>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</si>
  <si>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</si>
  <si>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</si>
  <si>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</si>
  <si>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</si>
  <si>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</si>
  <si>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</si>
  <si>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</si>
  <si>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</si>
  <si>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</si>
  <si>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</si>
  <si>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</si>
  <si>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</si>
  <si>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</si>
  <si>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</si>
  <si>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</si>
  <si>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</si>
  <si>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</si>
  <si>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</si>
  <si>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</si>
  <si>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</si>
  <si>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</si>
  <si>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</si>
  <si>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</si>
  <si>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</si>
  <si>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</si>
  <si>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</si>
  <si>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</si>
  <si>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</si>
  <si>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</si>
  <si>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</si>
  <si>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</si>
  <si>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</si>
  <si>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</si>
  <si>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</si>
  <si>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</si>
  <si>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</si>
  <si>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</si>
  <si>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</si>
  <si>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</si>
  <si>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</si>
  <si>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</si>
  <si>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</si>
  <si>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</si>
  <si>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</si>
  <si>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</si>
  <si>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</si>
  <si>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</si>
  <si>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</si>
  <si>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</si>
  <si>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</si>
  <si>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</si>
  <si>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</si>
  <si>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</si>
  <si>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</si>
  <si>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</si>
  <si>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</si>
  <si>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</si>
  <si>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</si>
  <si>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</si>
  <si>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</si>
  <si>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</si>
  <si>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</si>
  <si>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</si>
  <si>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</si>
  <si>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</si>
  <si>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</si>
  <si>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</si>
  <si>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</si>
  <si>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</si>
  <si>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</si>
  <si>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</si>
  <si>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</si>
  <si>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</si>
  <si>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</si>
  <si>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</si>
  <si>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</si>
  <si>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</si>
  <si>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</si>
  <si>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</si>
  <si>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</si>
  <si>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</si>
  <si>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</si>
  <si>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</si>
  <si>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</si>
  <si>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</si>
  <si>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</si>
  <si>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</si>
  <si>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</si>
  <si>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</si>
  <si>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</si>
  <si>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</si>
  <si>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</si>
  <si>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</si>
  <si>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</si>
  <si>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</si>
  <si>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</si>
  <si>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</si>
  <si>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</si>
  <si>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</si>
  <si>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</si>
  <si>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</si>
  <si>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</si>
  <si>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</si>
  <si>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</si>
  <si>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</si>
  <si>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</si>
  <si>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</si>
  <si>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</si>
  <si>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</si>
  <si>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</si>
  <si>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</si>
  <si>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</si>
  <si>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</si>
  <si>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</si>
  <si>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</si>
  <si>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</si>
  <si>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</si>
  <si>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</si>
  <si>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</si>
  <si>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</si>
  <si>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</si>
  <si>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</si>
  <si>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</si>
  <si>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</si>
  <si>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</si>
  <si>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</si>
  <si>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</si>
  <si>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</si>
  <si>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</si>
  <si>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</si>
  <si>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</si>
  <si>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</si>
  <si>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</si>
  <si>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</si>
  <si>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</si>
  <si>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</si>
  <si>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</si>
  <si>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</si>
  <si>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</si>
  <si>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</si>
  <si>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</si>
  <si>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</si>
  <si>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</si>
  <si>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</si>
  <si>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</si>
  <si>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</si>
  <si>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</si>
  <si>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</si>
  <si>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</si>
  <si>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</si>
  <si>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</si>
  <si>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</si>
  <si>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</si>
  <si>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</si>
  <si>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</si>
  <si>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</si>
  <si>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</si>
  <si>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</si>
  <si>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</si>
  <si>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</si>
  <si>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</si>
  <si>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</si>
  <si>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</si>
  <si>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</si>
  <si>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</si>
  <si>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</si>
  <si>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</si>
  <si>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</si>
  <si>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</si>
  <si>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</si>
  <si>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</si>
  <si>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</si>
  <si>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</si>
  <si>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</si>
  <si>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</si>
  <si>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</si>
  <si>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</si>
  <si>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</si>
  <si>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</si>
  <si>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</si>
  <si>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</si>
  <si>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</si>
  <si>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</si>
  <si>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</si>
  <si>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</si>
  <si>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</si>
  <si>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</si>
  <si>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</si>
  <si>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</si>
  <si>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</si>
  <si>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</si>
  <si>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</si>
  <si>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</si>
  <si>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</si>
  <si>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</si>
  <si>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</si>
  <si>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</si>
  <si>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</si>
  <si>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</si>
  <si>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</si>
  <si>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</si>
  <si>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</si>
  <si>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</si>
  <si>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</si>
  <si>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</si>
  <si>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</si>
  <si>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</si>
  <si>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</si>
  <si>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</si>
  <si>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</si>
  <si>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</si>
  <si>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</si>
  <si>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</si>
  <si>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</si>
  <si>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</si>
  <si>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</si>
  <si>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</si>
  <si>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</si>
  <si>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</si>
  <si>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</si>
  <si>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</si>
  <si>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</si>
  <si>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</si>
  <si>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</si>
  <si>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</si>
  <si>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</si>
  <si>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</si>
  <si>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</si>
  <si>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</si>
  <si>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</si>
  <si>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</si>
  <si>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</si>
  <si>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</si>
  <si>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</si>
  <si>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</si>
  <si>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</si>
  <si>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</si>
  <si>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</si>
  <si>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</si>
  <si>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</si>
  <si>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</si>
  <si>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</si>
  <si>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</si>
  <si>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</si>
  <si>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</si>
  <si>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</si>
  <si>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</si>
  <si>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</si>
  <si>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</si>
  <si>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</si>
  <si>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</si>
  <si>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</si>
  <si>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</si>
  <si>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</si>
  <si>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</si>
  <si>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</si>
  <si>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</si>
  <si>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</si>
  <si>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</si>
  <si>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</si>
  <si>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</si>
  <si>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</si>
  <si>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</si>
  <si>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</si>
  <si>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</si>
  <si>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</si>
  <si>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</si>
  <si>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</si>
  <si>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</si>
  <si>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</si>
  <si>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</si>
  <si>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</si>
  <si>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</si>
  <si>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</si>
  <si>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</si>
  <si>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</si>
  <si>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</si>
  <si>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</si>
  <si>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</si>
  <si>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</si>
  <si>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</si>
  <si>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</si>
  <si>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</si>
  <si>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</si>
  <si>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</si>
  <si>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</si>
  <si>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</si>
  <si>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</si>
  <si>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</si>
  <si>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</si>
  <si>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</si>
  <si>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</si>
  <si>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</si>
  <si>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</si>
  <si>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</si>
  <si>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</si>
  <si>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</si>
  <si>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</si>
  <si>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</si>
  <si>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</si>
  <si>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</si>
  <si>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</si>
  <si>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</si>
  <si>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</si>
  <si>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</si>
  <si>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</si>
  <si>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</si>
  <si>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</si>
  <si>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</si>
  <si>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</si>
  <si>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</si>
  <si>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</si>
  <si>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</si>
  <si>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</si>
  <si>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</si>
  <si>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</si>
  <si>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</si>
  <si>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</si>
  <si>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</si>
  <si>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</si>
  <si>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</si>
  <si>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</si>
  <si>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</si>
  <si>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</si>
  <si>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</si>
  <si>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</si>
  <si>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</si>
  <si>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</si>
  <si>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</si>
  <si>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</si>
  <si>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</si>
  <si>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</si>
  <si>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</si>
  <si>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</si>
  <si>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</si>
  <si>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</si>
  <si>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</si>
  <si>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</si>
  <si>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</si>
  <si>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</si>
  <si>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</si>
  <si>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</si>
  <si>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</si>
  <si>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</si>
  <si>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</si>
  <si>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</si>
  <si>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</si>
  <si>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</si>
  <si>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</si>
  <si>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</si>
  <si>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</si>
  <si>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</si>
  <si>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</si>
  <si>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</si>
  <si>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</si>
  <si>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</si>
  <si>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</si>
  <si>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</si>
  <si>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</si>
  <si>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</si>
  <si>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</si>
  <si>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</si>
  <si>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</si>
  <si>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</si>
  <si>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</si>
  <si>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</si>
  <si>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</si>
  <si>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</si>
  <si>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</si>
  <si>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</si>
  <si>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</si>
  <si>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</si>
  <si>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</si>
  <si>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</si>
  <si>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</si>
  <si>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</si>
  <si>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</si>
  <si>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</si>
  <si>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</si>
  <si>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</si>
  <si>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</si>
  <si>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</si>
  <si>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</si>
  <si>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</si>
  <si>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</si>
  <si>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</si>
  <si>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</si>
  <si>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</si>
  <si>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</si>
  <si>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</si>
  <si>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</si>
  <si>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</si>
  <si>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</si>
  <si>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</si>
  <si>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</si>
  <si>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</si>
  <si>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</si>
  <si>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</si>
  <si>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</si>
  <si>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</si>
  <si>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</si>
  <si>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</si>
  <si>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</si>
  <si>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</si>
  <si>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</si>
  <si>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</si>
  <si>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</si>
  <si>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</si>
  <si>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</si>
  <si>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</si>
  <si>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</si>
  <si>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</si>
  <si>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</si>
  <si>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</si>
  <si>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</si>
  <si>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</si>
  <si>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</si>
  <si>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</si>
  <si>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</si>
  <si>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</si>
  <si>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</si>
  <si>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</si>
  <si>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</si>
  <si>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</si>
  <si>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</si>
  <si>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</si>
  <si>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</si>
  <si>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</si>
  <si>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</si>
  <si>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</si>
  <si>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</si>
  <si>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</si>
  <si>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</si>
  <si>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</si>
  <si>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</si>
  <si>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</si>
  <si>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</si>
  <si>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</si>
  <si>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</si>
  <si>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</si>
  <si>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</si>
  <si>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</si>
  <si>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</si>
  <si>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</si>
  <si>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</si>
  <si>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</si>
  <si>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</si>
  <si>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</si>
  <si>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</si>
  <si>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</si>
  <si>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</si>
  <si>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</si>
  <si>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</si>
  <si>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</si>
  <si>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</si>
  <si>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</si>
  <si>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</si>
  <si>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</si>
  <si>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</si>
  <si>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</si>
  <si>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</si>
  <si>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</si>
  <si>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</si>
  <si>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</si>
  <si>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</si>
  <si>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</si>
  <si>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</si>
  <si>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</si>
  <si>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</si>
  <si>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</si>
  <si>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</si>
  <si>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</si>
  <si>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</si>
  <si>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</si>
  <si>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</si>
  <si>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</si>
  <si>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</si>
  <si>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</si>
  <si>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</si>
  <si>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</si>
  <si>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</si>
  <si>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</si>
  <si>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</si>
  <si>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</si>
  <si>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</si>
  <si>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</si>
  <si>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</si>
  <si>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</si>
  <si>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</si>
  <si>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</si>
  <si>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</si>
  <si>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</si>
  <si>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</si>
  <si>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</si>
  <si>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</si>
  <si>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</si>
  <si>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</si>
  <si>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</si>
  <si>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</si>
  <si>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</si>
  <si>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</si>
  <si>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</si>
  <si>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</si>
  <si>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</si>
  <si>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</si>
  <si>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</si>
  <si>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</si>
  <si>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</si>
  <si>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</si>
  <si>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</si>
  <si>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</si>
  <si>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</si>
  <si>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</si>
  <si>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</si>
  <si>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</si>
  <si>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</si>
  <si>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</si>
  <si>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</si>
  <si>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</si>
  <si>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</si>
  <si>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</si>
  <si>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</si>
  <si>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</si>
  <si>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</si>
  <si>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</si>
  <si>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</si>
  <si>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</si>
  <si>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</si>
  <si>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</si>
  <si>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</si>
  <si>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</si>
  <si>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</si>
  <si>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</si>
  <si>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</si>
  <si>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</si>
  <si>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</si>
  <si>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</si>
  <si>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</si>
  <si>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</si>
  <si>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</si>
  <si>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</si>
  <si>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</si>
  <si>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</si>
  <si>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</si>
  <si>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</si>
  <si>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</si>
  <si>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</si>
  <si>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</si>
  <si>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</si>
  <si>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</si>
  <si>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</si>
  <si>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</si>
  <si>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</si>
  <si>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</si>
  <si>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</si>
  <si>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</si>
  <si>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</si>
  <si>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</si>
  <si>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</si>
  <si>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</si>
  <si>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</si>
  <si>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</si>
  <si>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</si>
  <si>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</si>
  <si>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</si>
  <si>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</si>
  <si>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</si>
  <si>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</si>
  <si>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</si>
  <si>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</si>
  <si>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</si>
  <si>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</si>
  <si>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</si>
  <si>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</si>
  <si>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</si>
  <si>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</si>
  <si>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</si>
  <si>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</si>
  <si>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</si>
  <si>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</si>
  <si>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</si>
  <si>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</si>
  <si>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</si>
  <si>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</si>
  <si>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</si>
  <si>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</si>
  <si>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</si>
  <si>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</si>
  <si>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</si>
  <si>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</si>
  <si>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</si>
  <si>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</si>
  <si>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</si>
  <si>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</si>
  <si>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</si>
  <si>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</si>
  <si>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</si>
  <si>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</si>
  <si>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</si>
  <si>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</si>
  <si>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</si>
  <si>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</si>
  <si>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</si>
  <si>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</si>
  <si>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</si>
  <si>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</si>
  <si>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</si>
  <si>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</si>
  <si>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</si>
  <si>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</si>
  <si>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</si>
  <si>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</si>
  <si>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</si>
  <si>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</si>
  <si>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</si>
  <si>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</si>
  <si>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</si>
  <si>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</si>
  <si>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</si>
  <si>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</si>
  <si>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</si>
  <si>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</si>
  <si>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</si>
  <si>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</si>
  <si>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</si>
  <si>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</si>
  <si>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</si>
  <si>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</si>
  <si>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</si>
  <si>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</si>
  <si>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</si>
  <si>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</si>
  <si>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</si>
  <si>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</si>
  <si>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</si>
  <si>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</si>
  <si>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</si>
  <si>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</si>
  <si>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</si>
  <si>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</si>
  <si>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</si>
  <si>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</si>
  <si>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</si>
  <si>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</si>
  <si>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</si>
  <si>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</si>
  <si>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</si>
  <si>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</si>
  <si>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</si>
  <si>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</si>
  <si>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</si>
  <si>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</si>
  <si>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</si>
  <si>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</si>
  <si>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</si>
  <si>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</si>
  <si>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</si>
  <si>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</si>
  <si>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</si>
  <si>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</si>
  <si>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</si>
  <si>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</si>
  <si>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</si>
  <si>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</si>
  <si>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</si>
  <si>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</si>
  <si>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</si>
  <si>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</si>
  <si>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</si>
  <si>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</si>
  <si>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</si>
  <si>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</si>
  <si>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</si>
  <si>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</si>
  <si>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</si>
  <si>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</si>
  <si>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</si>
  <si>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</si>
  <si>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</si>
  <si>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</si>
  <si>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</si>
  <si>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</si>
  <si>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</si>
  <si>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</si>
  <si>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</si>
  <si>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</si>
  <si>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</si>
  <si>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</si>
  <si>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</si>
  <si>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</si>
  <si>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</si>
  <si>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</si>
  <si>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</si>
  <si>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</si>
  <si>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</si>
  <si>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</si>
  <si>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</si>
  <si>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</si>
  <si>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</si>
  <si>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</si>
  <si>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</si>
  <si>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</si>
  <si>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</si>
  <si>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</si>
  <si>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</si>
  <si>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</si>
  <si>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</si>
  <si>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</si>
  <si>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</si>
  <si>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</si>
  <si>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</si>
  <si>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</si>
  <si>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</si>
  <si>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</si>
  <si>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</si>
  <si>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</si>
  <si>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</si>
  <si>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</si>
  <si>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</si>
  <si>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</si>
  <si>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</si>
  <si>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</si>
  <si>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</si>
  <si>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</si>
  <si>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</si>
  <si>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</si>
  <si>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</si>
  <si>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</si>
  <si>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</si>
  <si>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</si>
  <si>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</si>
  <si>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</si>
  <si>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</si>
  <si>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</si>
  <si>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</si>
  <si>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</si>
  <si>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</si>
  <si>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</si>
  <si>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</si>
  <si>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</si>
  <si>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</si>
  <si>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</si>
  <si>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</si>
  <si>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</si>
  <si>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</si>
  <si>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</si>
  <si>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</si>
  <si>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</si>
  <si>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</si>
  <si>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</si>
  <si>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</si>
  <si>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</si>
  <si>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</si>
  <si>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</si>
  <si>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</si>
  <si>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</si>
  <si>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</si>
  <si>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</si>
  <si>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</si>
  <si>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</si>
  <si>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</si>
  <si>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</si>
  <si>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</si>
  <si>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</si>
  <si>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</si>
  <si>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</si>
  <si>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</si>
  <si>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</si>
  <si>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</si>
  <si>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</si>
  <si>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</si>
  <si>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</si>
  <si>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</si>
  <si>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</si>
  <si>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</si>
  <si>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</si>
  <si>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</si>
  <si>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</si>
  <si>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</si>
  <si>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</si>
  <si>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</si>
  <si>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</si>
  <si>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</si>
  <si>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</si>
  <si>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</si>
  <si>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</si>
  <si>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</si>
  <si>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</si>
  <si>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</si>
  <si>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</si>
  <si>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</si>
  <si>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</si>
  <si>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</si>
  <si>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</si>
  <si>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</si>
  <si>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</si>
  <si>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</si>
  <si>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</si>
  <si>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</si>
  <si>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</si>
  <si>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</si>
  <si>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</si>
  <si>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</si>
  <si>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</si>
  <si>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</si>
  <si>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</si>
  <si>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</si>
  <si>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</si>
  <si>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</si>
  <si>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</si>
  <si>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</si>
  <si>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</si>
  <si>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</si>
  <si>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</si>
  <si>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</si>
  <si>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</si>
  <si>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</si>
  <si>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</si>
  <si>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</si>
  <si>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</si>
  <si>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</si>
  <si>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</si>
  <si>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</si>
  <si>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</si>
  <si>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</si>
  <si>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</si>
  <si>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</si>
  <si>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</si>
  <si>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</si>
  <si>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</si>
  <si>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</si>
  <si>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</si>
  <si>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</si>
  <si>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</si>
  <si>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</si>
  <si>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</si>
  <si>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</si>
  <si>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</si>
  <si>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</si>
  <si>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</si>
  <si>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</si>
  <si>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</si>
  <si>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</si>
  <si>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</si>
  <si>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</si>
  <si>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</si>
  <si>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</si>
  <si>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</si>
  <si>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</si>
  <si>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</si>
  <si>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</si>
  <si>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</si>
  <si>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</si>
  <si>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</si>
  <si>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</si>
  <si>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</si>
  <si>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</si>
  <si>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</si>
  <si>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</si>
  <si>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</si>
  <si>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</si>
  <si>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</si>
  <si>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</si>
  <si>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</si>
  <si>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</si>
  <si>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</si>
  <si>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</si>
  <si>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</si>
  <si>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</si>
  <si>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</si>
  <si>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</si>
  <si>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</si>
  <si>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</si>
  <si>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</si>
  <si>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</si>
  <si>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</si>
  <si>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</si>
  <si>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</si>
  <si>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</si>
  <si>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</si>
  <si>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</si>
  <si>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</si>
  <si>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</si>
  <si>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</si>
  <si>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</si>
  <si>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</si>
  <si>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</si>
  <si>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</si>
  <si>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</si>
  <si>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</si>
  <si>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</si>
  <si>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</si>
  <si>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</si>
  <si>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</si>
  <si>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</si>
  <si>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</si>
  <si>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</si>
  <si>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</si>
  <si>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</si>
  <si>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</si>
  <si>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</si>
  <si>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</si>
  <si>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</si>
  <si>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</si>
  <si>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</si>
  <si>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</si>
  <si>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</si>
  <si>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</si>
  <si>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</si>
  <si>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</si>
  <si>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</si>
  <si>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</si>
  <si>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</si>
  <si>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</si>
  <si>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</si>
  <si>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</si>
  <si>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</si>
  <si>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</si>
  <si>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</si>
  <si>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</si>
  <si>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</si>
  <si>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</si>
  <si>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</si>
  <si>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</si>
  <si>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</si>
  <si>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</si>
  <si>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</si>
  <si>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</si>
  <si>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</si>
  <si>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</si>
  <si>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</si>
  <si>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</si>
  <si>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</si>
  <si>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</si>
  <si>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</si>
  <si>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</si>
  <si>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</si>
  <si>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</si>
  <si>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</si>
  <si>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</si>
  <si>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</si>
  <si>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</si>
  <si>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</si>
  <si>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</si>
  <si>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</si>
  <si>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</si>
  <si>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</si>
  <si>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</si>
  <si>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</si>
  <si>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</si>
  <si>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</si>
  <si>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</si>
  <si>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</si>
  <si>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</si>
  <si>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</si>
  <si>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</si>
  <si>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</si>
  <si>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</si>
  <si>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</si>
  <si>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</si>
  <si>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</si>
  <si>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</si>
  <si>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</si>
  <si>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</si>
  <si>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</si>
  <si>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</si>
  <si>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</si>
  <si>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</si>
  <si>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</si>
  <si>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</si>
  <si>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</si>
  <si>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</si>
  <si>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</si>
  <si>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</si>
  <si>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</si>
  <si>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</si>
  <si>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</si>
  <si>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</si>
  <si>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</si>
  <si>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</si>
  <si>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</si>
  <si>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</si>
  <si>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</si>
  <si>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</si>
  <si>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</si>
  <si>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</si>
  <si>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</si>
  <si>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</si>
  <si>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</si>
  <si>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</si>
  <si>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</si>
  <si>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</si>
  <si>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</si>
  <si>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</si>
  <si>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</si>
  <si>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</si>
  <si>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</si>
  <si>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</si>
  <si>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</si>
  <si>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</si>
  <si>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</si>
  <si>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</si>
  <si>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</si>
  <si>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</si>
  <si>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</si>
  <si>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</si>
  <si>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</si>
  <si>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</si>
  <si>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</si>
  <si>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</si>
  <si>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</si>
  <si>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</si>
  <si>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</si>
  <si>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</si>
  <si>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</si>
  <si>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</si>
  <si>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</si>
  <si>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</si>
  <si>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</si>
  <si>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</si>
  <si>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</si>
  <si>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</si>
  <si>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</si>
  <si>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</si>
  <si>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</si>
  <si>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</si>
  <si>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</si>
  <si>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</si>
  <si>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</si>
  <si>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</si>
  <si>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</si>
  <si>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</si>
  <si>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</si>
  <si>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</si>
  <si>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</si>
  <si>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</si>
  <si>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</si>
  <si>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</si>
  <si>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</si>
  <si>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</si>
  <si>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</si>
  <si>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</si>
  <si>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</si>
  <si>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</si>
  <si>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</si>
  <si>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</si>
  <si>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</si>
  <si>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</si>
  <si>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</si>
  <si>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</si>
  <si>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</si>
  <si>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</si>
  <si>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</si>
  <si>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</si>
  <si>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</si>
  <si>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</si>
  <si>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</si>
  <si>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</si>
  <si>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</si>
  <si>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</si>
  <si>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</si>
  <si>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</si>
  <si>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</si>
  <si>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</si>
  <si>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</si>
  <si>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</si>
  <si>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</si>
  <si>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</si>
  <si>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</si>
  <si>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</si>
  <si>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</si>
  <si>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</si>
  <si>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</si>
  <si>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</si>
  <si>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</si>
  <si>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</si>
  <si>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</si>
  <si>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</si>
  <si>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</si>
  <si>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</si>
  <si>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</si>
  <si>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</si>
  <si>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</si>
  <si>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</si>
  <si>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</si>
  <si>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</si>
  <si>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</si>
  <si>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</si>
  <si>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</si>
  <si>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</si>
  <si>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</si>
  <si>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</si>
  <si>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</si>
  <si>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</si>
  <si>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</si>
  <si>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</si>
  <si>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</si>
  <si>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</si>
  <si>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</si>
  <si>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</si>
  <si>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</si>
  <si>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</si>
  <si>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</si>
  <si>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</si>
  <si>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</si>
  <si>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</si>
  <si>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</si>
  <si>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</si>
  <si>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</si>
  <si>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</si>
  <si>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</si>
  <si>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</si>
  <si>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</si>
  <si>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</si>
  <si>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</si>
  <si>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</si>
  <si>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</si>
  <si>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</si>
  <si>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</si>
  <si>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</si>
  <si>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</si>
  <si>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</si>
  <si>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</si>
  <si>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</si>
  <si>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</si>
  <si>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</si>
  <si>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</si>
  <si>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</si>
  <si>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</si>
  <si>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</si>
  <si>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</si>
  <si>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</si>
  <si>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</si>
  <si>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</si>
  <si>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</si>
  <si>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</si>
  <si>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</si>
  <si>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</si>
  <si>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</si>
  <si>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</si>
  <si>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</si>
  <si>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</si>
  <si>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</si>
  <si>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</si>
  <si>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</si>
  <si>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</si>
  <si>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</si>
  <si>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</si>
  <si>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</si>
  <si>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</si>
  <si>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</si>
  <si>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</si>
  <si>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</si>
  <si>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</si>
  <si>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</si>
  <si>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</si>
  <si>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</si>
  <si>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</si>
  <si>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</si>
  <si>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</si>
  <si>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</si>
  <si>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</si>
  <si>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</si>
  <si>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</si>
  <si>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</si>
  <si>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</si>
  <si>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</si>
  <si>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</si>
  <si>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</si>
  <si>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</si>
  <si>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</si>
  <si>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</si>
  <si>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</si>
  <si>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</si>
  <si>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</si>
  <si>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</si>
  <si>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</si>
  <si>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</si>
  <si>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</si>
  <si>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</si>
  <si>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</si>
  <si>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</si>
  <si>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</si>
  <si>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</si>
  <si>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</si>
  <si>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</si>
  <si>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</si>
  <si>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</si>
  <si>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</si>
  <si>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</si>
  <si>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</si>
  <si>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</si>
  <si>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</si>
  <si>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</si>
  <si>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</si>
  <si>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</si>
  <si>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</si>
  <si>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</si>
  <si>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</si>
  <si>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</si>
  <si>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</si>
  <si>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</si>
  <si>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</si>
  <si>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</si>
  <si>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</si>
  <si>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</si>
  <si>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</si>
  <si>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</si>
  <si>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</si>
  <si>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</si>
  <si>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</si>
  <si>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</si>
  <si>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</si>
  <si>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</si>
  <si>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</si>
  <si>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</si>
  <si>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</si>
  <si>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</si>
  <si>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</si>
  <si>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</si>
  <si>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</si>
  <si>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</si>
  <si>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</si>
  <si>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</si>
  <si>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</si>
  <si>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</si>
  <si>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</si>
  <si>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</si>
  <si>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</si>
  <si>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</si>
  <si>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</si>
  <si>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</si>
  <si>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</si>
  <si>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</si>
  <si>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</si>
  <si>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</si>
  <si>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</si>
  <si>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</si>
  <si>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</si>
  <si>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</si>
  <si>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</si>
  <si>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</si>
  <si>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</si>
  <si>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</si>
  <si>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</si>
  <si>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</si>
  <si>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</si>
  <si>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</si>
  <si>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</si>
  <si>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</si>
  <si>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</si>
  <si>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</si>
  <si>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</si>
  <si>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</si>
  <si>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</si>
  <si>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</si>
  <si>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</si>
  <si>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</si>
  <si>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</si>
  <si>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</si>
  <si>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</si>
  <si>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</si>
  <si>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</si>
  <si>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</si>
  <si>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</si>
  <si>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</si>
  <si>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</si>
  <si>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</si>
  <si>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</si>
  <si>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</si>
  <si>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</si>
  <si>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</si>
  <si>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</si>
  <si>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</si>
  <si>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</si>
  <si>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</si>
  <si>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</si>
  <si>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</si>
  <si>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</si>
  <si>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</si>
  <si>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</si>
  <si>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</si>
  <si>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</si>
  <si>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</si>
  <si>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</si>
  <si>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</si>
  <si>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</si>
  <si>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</si>
  <si>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</si>
  <si>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</si>
  <si>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</si>
  <si>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</si>
  <si>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</si>
  <si>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</si>
  <si>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</si>
  <si>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</si>
  <si>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</si>
  <si>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</si>
  <si>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</si>
  <si>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</si>
  <si>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</si>
  <si>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</si>
  <si>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</si>
  <si>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</si>
  <si>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</si>
  <si>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</si>
  <si>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</si>
  <si>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</si>
  <si>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</si>
  <si>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</si>
  <si>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</si>
  <si>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</si>
  <si>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</si>
  <si>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</si>
  <si>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</si>
  <si>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</si>
  <si>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</si>
  <si>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</si>
  <si>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</si>
  <si>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</si>
  <si>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</si>
  <si>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</si>
  <si>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</si>
  <si>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</si>
  <si>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</si>
  <si>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</si>
  <si>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</si>
  <si>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</si>
  <si>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</si>
  <si>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</si>
  <si>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</si>
  <si>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</si>
  <si>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</si>
  <si>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</si>
  <si>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</si>
  <si>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</si>
  <si>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</si>
  <si>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</si>
  <si>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</si>
  <si>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</si>
  <si>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</si>
  <si>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</si>
  <si>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</si>
  <si>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</si>
  <si>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</si>
  <si>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</si>
  <si>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</si>
  <si>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</si>
  <si>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</si>
  <si>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</si>
  <si>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</si>
  <si>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</si>
  <si>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</si>
  <si>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</si>
  <si>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</si>
  <si>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</si>
  <si>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</si>
  <si>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</si>
  <si>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</si>
  <si>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</si>
  <si>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</si>
  <si>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</si>
  <si>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</si>
  <si>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</si>
  <si>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</si>
  <si>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</si>
  <si>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</si>
  <si>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</si>
  <si>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</si>
  <si>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</si>
  <si>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</si>
  <si>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</si>
  <si>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</si>
  <si>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</si>
  <si>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</si>
  <si>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</si>
  <si>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</si>
  <si>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</si>
  <si>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</si>
  <si>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</si>
  <si>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</si>
  <si>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</si>
  <si>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</si>
  <si>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</si>
  <si>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</si>
  <si>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</si>
  <si>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</si>
  <si>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</si>
  <si>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</si>
  <si>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</si>
  <si>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</si>
  <si>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</si>
  <si>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</si>
  <si>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</si>
  <si>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</si>
  <si>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</si>
  <si>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</si>
  <si>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</si>
  <si>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</si>
  <si>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</si>
  <si>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</si>
  <si>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</si>
  <si>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</si>
  <si>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</si>
  <si>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</si>
  <si>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</si>
  <si>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</si>
  <si>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</si>
  <si>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</si>
  <si>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</si>
  <si>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</si>
  <si>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</si>
  <si>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</si>
  <si>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</si>
  <si>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</si>
  <si>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</si>
  <si>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</si>
  <si>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</si>
  <si>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</si>
  <si>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</si>
  <si>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</si>
  <si>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</si>
  <si>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</si>
  <si>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</si>
  <si>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</si>
  <si>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</si>
  <si>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</si>
  <si>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</si>
  <si>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</si>
  <si>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</si>
  <si>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</si>
  <si>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</si>
  <si>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</si>
  <si>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</si>
  <si>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</si>
  <si>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</si>
  <si>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</si>
  <si>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</si>
  <si>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</si>
  <si>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</si>
  <si>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</si>
  <si>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</si>
  <si>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</si>
  <si>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</si>
  <si>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</si>
  <si>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</si>
  <si>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</si>
  <si>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</si>
  <si>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</si>
  <si>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</si>
  <si>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</si>
  <si>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</si>
  <si>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</si>
  <si>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</si>
  <si>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</si>
  <si>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</si>
  <si>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</si>
  <si>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</si>
  <si>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</si>
  <si>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</si>
  <si>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</si>
  <si>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</si>
  <si>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</si>
  <si>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</si>
  <si>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</si>
  <si>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</si>
  <si>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</si>
  <si>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</si>
  <si>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</si>
  <si>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</si>
  <si>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</si>
  <si>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</si>
  <si>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</si>
  <si>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</si>
  <si>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</si>
  <si>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</si>
  <si>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</si>
  <si>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</si>
  <si>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</si>
  <si>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</si>
  <si>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</si>
  <si>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</si>
  <si>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</si>
  <si>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</si>
  <si>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</si>
  <si>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</si>
  <si>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</si>
  <si>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</si>
  <si>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</si>
  <si>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</si>
  <si>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</si>
  <si>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</si>
  <si>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</si>
  <si>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</si>
  <si>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</si>
  <si>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</si>
  <si>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</si>
  <si>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</si>
  <si>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</si>
  <si>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</si>
  <si>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</si>
  <si>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</si>
  <si>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</si>
  <si>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</si>
  <si>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</si>
  <si>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</si>
  <si>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</si>
  <si>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</si>
  <si>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</si>
  <si>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</si>
  <si>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</si>
  <si>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</si>
  <si>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</si>
  <si>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</si>
  <si>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</si>
  <si>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</si>
  <si>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</si>
  <si>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</si>
  <si>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</si>
  <si>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</si>
  <si>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</si>
  <si>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</si>
  <si>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</si>
  <si>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</si>
  <si>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</si>
  <si>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</si>
  <si>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</si>
  <si>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</si>
  <si>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</si>
  <si>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</si>
  <si>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</si>
  <si>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</si>
  <si>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</si>
  <si>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</si>
  <si>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</si>
  <si>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</si>
  <si>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</si>
  <si>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</si>
  <si>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</si>
  <si>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</si>
  <si>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</si>
  <si>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</si>
  <si>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</si>
  <si>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</si>
  <si>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</si>
  <si>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</si>
  <si>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</si>
  <si>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</si>
  <si>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</si>
  <si>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</si>
  <si>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</si>
  <si>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</si>
  <si>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</si>
  <si>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</si>
  <si>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</si>
  <si>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</si>
  <si>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</si>
  <si>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</si>
  <si>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</si>
  <si>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</si>
  <si>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</si>
  <si>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</si>
  <si>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</si>
  <si>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</si>
  <si>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</si>
  <si>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</si>
  <si>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</si>
  <si>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</si>
  <si>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</si>
  <si>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</si>
  <si>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</si>
  <si>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</si>
  <si>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</si>
  <si>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</si>
  <si>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</si>
  <si>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</si>
  <si>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</si>
  <si>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</si>
  <si>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</si>
  <si>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</si>
  <si>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</si>
  <si>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</si>
  <si>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</si>
  <si>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</si>
  <si>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</si>
  <si>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</si>
  <si>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</si>
  <si>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</si>
  <si>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</si>
  <si>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</si>
  <si>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</si>
  <si>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</si>
  <si>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</si>
  <si>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</si>
  <si>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</si>
  <si>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</si>
  <si>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</si>
  <si>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</si>
  <si>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</si>
  <si>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</si>
  <si>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</si>
  <si>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</si>
  <si>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</si>
  <si>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</si>
  <si>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</si>
  <si>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</si>
  <si>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</si>
  <si>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</si>
  <si>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</si>
  <si>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</si>
  <si>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</si>
  <si>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</si>
  <si>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</si>
  <si>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</si>
  <si>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</si>
  <si>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</si>
  <si>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</si>
  <si>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</si>
  <si>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</si>
  <si>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</si>
  <si>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</si>
  <si>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</si>
  <si>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</si>
  <si>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</si>
  <si>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</si>
  <si>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</si>
  <si>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</si>
  <si>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</si>
  <si>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</si>
  <si>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</si>
  <si>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</si>
  <si>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</si>
  <si>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</si>
  <si>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</si>
  <si>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</si>
  <si>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</si>
  <si>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</si>
  <si>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</si>
  <si>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</si>
  <si>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</si>
  <si>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</si>
  <si>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</si>
  <si>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</si>
  <si>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</si>
  <si>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</si>
  <si>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</si>
  <si>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</si>
  <si>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</si>
  <si>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</si>
  <si>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</si>
  <si>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</si>
  <si>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</si>
  <si>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</si>
  <si>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</si>
  <si>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</si>
  <si>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</si>
  <si>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</si>
  <si>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</si>
  <si>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</si>
  <si>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</si>
  <si>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</si>
  <si>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</si>
  <si>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</si>
  <si>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</si>
  <si>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</si>
  <si>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</si>
  <si>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</si>
  <si>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</si>
  <si>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</si>
  <si>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</si>
  <si>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</si>
  <si>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</si>
  <si>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</si>
  <si>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</si>
  <si>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</si>
  <si>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</si>
  <si>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</si>
  <si>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</si>
  <si>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</si>
  <si>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</si>
  <si>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</si>
  <si>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</si>
  <si>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</si>
  <si>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</si>
  <si>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</si>
  <si>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</si>
  <si>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</si>
  <si>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</si>
  <si>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</si>
  <si>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</si>
  <si>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</si>
  <si>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</si>
  <si>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</si>
  <si>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</si>
  <si>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</si>
  <si>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</si>
  <si>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</si>
  <si>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</si>
  <si>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</si>
  <si>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</si>
  <si>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</si>
  <si>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</si>
  <si>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</si>
  <si>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</si>
  <si>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</si>
  <si>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</si>
  <si>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</si>
  <si>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</si>
  <si>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</si>
  <si>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</si>
  <si>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</si>
  <si>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</si>
  <si>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</si>
  <si>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</si>
  <si>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</si>
  <si>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</si>
  <si>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</si>
  <si>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</si>
  <si>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</si>
  <si>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</si>
  <si>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</si>
  <si>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</si>
  <si>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</si>
  <si>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</si>
  <si>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</si>
  <si>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</si>
  <si>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</si>
  <si>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</si>
  <si>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</si>
  <si>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</si>
  <si>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</si>
  <si>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</si>
  <si>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</si>
  <si>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</si>
  <si>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</si>
  <si>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</si>
  <si>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</si>
  <si>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</si>
  <si>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</si>
  <si>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</si>
  <si>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</si>
  <si>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</si>
  <si>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</si>
  <si>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</si>
  <si>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</si>
  <si>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</si>
  <si>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</si>
  <si>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</si>
  <si>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</si>
  <si>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</si>
  <si>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</si>
  <si>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</si>
  <si>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</si>
  <si>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</si>
  <si>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</si>
  <si>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</si>
  <si>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</si>
  <si>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</si>
  <si>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</si>
  <si>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</si>
  <si>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</si>
  <si>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</si>
  <si>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</si>
  <si>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</si>
  <si>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</si>
  <si>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</si>
  <si>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</si>
  <si>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</si>
  <si>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</si>
  <si>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</si>
  <si>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</si>
  <si>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</si>
  <si>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</si>
  <si>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</si>
  <si>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</si>
  <si>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</si>
  <si>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</si>
  <si>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</si>
  <si>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</si>
  <si>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</si>
  <si>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</si>
  <si>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</si>
  <si>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</si>
  <si>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</si>
  <si>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</si>
  <si>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</si>
  <si>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</si>
  <si>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</si>
  <si>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</si>
  <si>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</si>
  <si>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</si>
  <si>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</si>
  <si>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</si>
  <si>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</si>
  <si>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</si>
  <si>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</si>
  <si>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</si>
  <si>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</si>
  <si>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</si>
  <si>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</si>
  <si>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</si>
  <si>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</si>
  <si>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</si>
  <si>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</si>
  <si>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</si>
  <si>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</si>
  <si>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</si>
  <si>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</si>
  <si>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</si>
  <si>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</si>
  <si>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</si>
  <si>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</si>
  <si>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</si>
  <si>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</si>
  <si>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</si>
  <si>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</si>
  <si>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</si>
  <si>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</si>
  <si>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</si>
  <si>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</si>
  <si>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</si>
  <si>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</si>
  <si>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</si>
  <si>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</si>
  <si>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</si>
  <si>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</si>
  <si>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</si>
  <si>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</si>
  <si>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</si>
  <si>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</si>
  <si>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</si>
  <si>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</si>
  <si>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</si>
  <si>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</si>
  <si>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</si>
  <si>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</si>
  <si>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</si>
  <si>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</si>
  <si>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</si>
  <si>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</si>
  <si>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</si>
  <si>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</si>
  <si>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</si>
  <si>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</si>
  <si>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</si>
  <si>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</si>
  <si>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</si>
  <si>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</si>
  <si>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</si>
  <si>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</si>
  <si>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</si>
  <si>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</si>
  <si>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</si>
  <si>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</si>
  <si>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</si>
  <si>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</si>
  <si>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</si>
  <si>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</si>
  <si>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</si>
  <si>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</si>
  <si>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</si>
  <si>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</si>
  <si>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</si>
  <si>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</si>
  <si>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</si>
  <si>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</si>
  <si>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</si>
  <si>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</si>
  <si>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</si>
  <si>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</si>
  <si>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</si>
  <si>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</si>
  <si>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</si>
  <si>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</si>
  <si>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</si>
  <si>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</si>
  <si>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</si>
  <si>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</si>
  <si>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</si>
  <si>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</si>
  <si>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</si>
  <si>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</si>
  <si>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</si>
  <si>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</si>
  <si>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</si>
  <si>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</si>
  <si>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</si>
  <si>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</si>
  <si>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</si>
  <si>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</si>
  <si>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</si>
  <si>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</si>
  <si>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</si>
  <si>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</si>
  <si>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</si>
  <si>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</si>
  <si>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</si>
  <si>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</si>
  <si>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</si>
  <si>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</si>
  <si>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</si>
  <si>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</si>
  <si>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</si>
  <si>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</si>
  <si>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</si>
  <si>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</si>
  <si>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</si>
  <si>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</si>
  <si>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</si>
  <si>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</si>
  <si>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</si>
  <si>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</si>
  <si>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</si>
  <si>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</si>
  <si>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</si>
  <si>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</si>
  <si>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</si>
  <si>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</si>
  <si>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</si>
  <si>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</si>
  <si>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</si>
  <si>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</si>
  <si>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</si>
  <si>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</si>
  <si>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</si>
  <si>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</si>
  <si>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</si>
  <si>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</si>
  <si>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</si>
  <si>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</si>
  <si>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</si>
  <si>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</si>
  <si>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</si>
  <si>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</si>
  <si>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</si>
  <si>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</si>
  <si>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</si>
  <si>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</si>
  <si>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</si>
  <si>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</si>
  <si>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</si>
  <si>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</si>
  <si>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</si>
  <si>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</si>
  <si>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</si>
  <si>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</si>
  <si>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</si>
  <si>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</si>
  <si>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</si>
  <si>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</si>
  <si>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</si>
  <si>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</si>
  <si>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</si>
  <si>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</si>
  <si>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</si>
  <si>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</si>
  <si>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</si>
  <si>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</si>
  <si>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</si>
  <si>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</si>
  <si>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</si>
  <si>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</si>
  <si>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</si>
  <si>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</si>
  <si>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</si>
  <si>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</si>
  <si>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</si>
  <si>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</si>
  <si>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</si>
  <si>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</si>
  <si>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</si>
  <si>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</si>
  <si>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</si>
  <si>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</si>
  <si>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</si>
  <si>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</si>
  <si>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</si>
  <si>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</si>
  <si>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</si>
  <si>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</si>
  <si>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</si>
  <si>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</si>
  <si>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</si>
  <si>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</si>
  <si>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</si>
  <si>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</si>
  <si>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</si>
  <si>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</si>
  <si>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</si>
  <si>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</si>
  <si>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</si>
  <si>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</si>
  <si>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</si>
  <si>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</si>
  <si>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</si>
  <si>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</si>
  <si>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</si>
  <si>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</si>
  <si>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</si>
  <si>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</si>
  <si>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</si>
  <si>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</si>
  <si>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</si>
  <si>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</si>
  <si>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</si>
  <si>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</si>
  <si>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</si>
  <si>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</si>
  <si>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</si>
  <si>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</si>
  <si>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</si>
  <si>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</si>
  <si>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</si>
  <si>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</si>
  <si>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</si>
  <si>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</si>
  <si>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</si>
  <si>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</si>
  <si>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</si>
  <si>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</si>
  <si>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</si>
  <si>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</si>
  <si>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</si>
  <si>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</si>
  <si>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</si>
  <si>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</si>
  <si>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</si>
  <si>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</si>
  <si>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</si>
  <si>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</si>
  <si>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</si>
  <si>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</si>
  <si>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</si>
  <si>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</si>
  <si>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</si>
  <si>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</si>
  <si>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</si>
  <si>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</si>
  <si>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</si>
  <si>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</si>
  <si>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</si>
  <si>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</si>
  <si>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</si>
  <si>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</si>
  <si>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</si>
  <si>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</si>
  <si>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</si>
  <si>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</si>
  <si>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</si>
  <si>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</si>
  <si>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</si>
  <si>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</si>
  <si>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</si>
  <si>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</si>
  <si>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</si>
  <si>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</si>
  <si>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</si>
  <si>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</si>
  <si>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</si>
  <si>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</si>
  <si>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</si>
  <si>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</si>
  <si>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</si>
  <si>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</si>
  <si>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</si>
  <si>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</si>
  <si>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</si>
  <si>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</si>
  <si>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</si>
  <si>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</si>
  <si>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</si>
  <si>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</si>
  <si>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</si>
  <si>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</si>
  <si>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</si>
  <si>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</si>
  <si>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</si>
  <si>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</si>
  <si>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</si>
  <si>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</si>
  <si>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</si>
  <si>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</si>
  <si>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</si>
  <si>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</si>
  <si>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</si>
  <si>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</si>
  <si>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</si>
  <si>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</si>
  <si>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</si>
  <si>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</si>
  <si>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</si>
  <si>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</si>
  <si>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</si>
  <si>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</si>
  <si>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</si>
  <si>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</si>
  <si>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</si>
  <si>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</si>
  <si>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</si>
  <si>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</si>
  <si>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</si>
  <si>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</si>
  <si>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</si>
  <si>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</si>
  <si>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</si>
  <si>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</si>
  <si>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</si>
  <si>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</si>
  <si>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</si>
  <si>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</si>
  <si>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</si>
  <si>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</si>
  <si>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</si>
  <si>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</si>
  <si>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</si>
  <si>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</si>
  <si>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</si>
  <si>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</si>
  <si>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</si>
  <si>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</si>
  <si>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</si>
  <si>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</si>
  <si>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</si>
  <si>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</si>
  <si>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</si>
  <si>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</si>
  <si>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</si>
  <si>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</si>
  <si>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</si>
  <si>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</si>
  <si>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</si>
  <si>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</si>
  <si>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</si>
  <si>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</si>
  <si>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</si>
  <si>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</si>
  <si>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</si>
  <si>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</si>
  <si>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</si>
  <si>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</si>
  <si>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</si>
  <si>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</si>
  <si>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</si>
  <si>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</si>
  <si>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</si>
  <si>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</si>
  <si>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</si>
  <si>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</si>
  <si>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</si>
  <si>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</si>
  <si>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</si>
  <si>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</si>
  <si>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</si>
  <si>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</si>
  <si>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</si>
  <si>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</si>
  <si>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</si>
  <si>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</si>
  <si>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</si>
  <si>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</si>
  <si>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</si>
  <si>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</si>
  <si>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</si>
  <si>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</si>
  <si>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</si>
  <si>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</si>
  <si>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</si>
  <si>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</si>
  <si>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</si>
  <si>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</si>
  <si>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</si>
  <si>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</si>
  <si>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</si>
  <si>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</si>
  <si>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</si>
  <si>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</si>
  <si>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</si>
  <si>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</si>
  <si>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</si>
  <si>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</si>
  <si>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</si>
  <si>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</si>
  <si>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</si>
  <si>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</si>
  <si>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</si>
  <si>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</si>
  <si>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</si>
  <si>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</si>
  <si>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</si>
  <si>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</si>
  <si>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</si>
  <si>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</si>
  <si>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</si>
  <si>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</si>
  <si>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</si>
  <si>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</si>
  <si>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</si>
  <si>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</si>
  <si>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</si>
  <si>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</si>
  <si>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</si>
  <si>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</si>
  <si>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</si>
  <si>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</si>
  <si>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</si>
  <si>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</si>
  <si>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</si>
  <si>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</si>
  <si>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</si>
  <si>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</si>
  <si>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</si>
  <si>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</si>
  <si>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</si>
  <si>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</si>
  <si>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</si>
  <si>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</si>
  <si>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</si>
  <si>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</si>
  <si>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</si>
  <si>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</si>
  <si>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</si>
  <si>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</si>
  <si>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</si>
  <si>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</si>
  <si>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</si>
  <si>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</si>
  <si>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</si>
  <si>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</si>
  <si>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</si>
  <si>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</si>
  <si>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</si>
  <si>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</si>
  <si>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</si>
  <si>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</si>
  <si>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</si>
  <si>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</si>
  <si>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</si>
  <si>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</si>
  <si>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</si>
  <si>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</si>
  <si>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</si>
  <si>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</si>
  <si>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</si>
  <si>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</si>
  <si>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</si>
  <si>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</si>
  <si>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</si>
  <si>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</si>
  <si>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</si>
  <si>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</si>
  <si>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</si>
  <si>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</si>
  <si>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</si>
  <si>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</si>
  <si>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</si>
  <si>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</si>
  <si>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</si>
  <si>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</si>
  <si>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</si>
  <si>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</si>
  <si>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</si>
  <si>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</si>
  <si>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</si>
  <si>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</si>
  <si>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</si>
  <si>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</si>
  <si>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</si>
  <si>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</si>
  <si>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</si>
  <si>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</si>
  <si>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</si>
  <si>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</si>
  <si>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</si>
  <si>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</si>
  <si>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</si>
  <si>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</si>
  <si>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</si>
  <si>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</si>
  <si>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</si>
  <si>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</si>
  <si>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</si>
  <si>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</si>
  <si>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</si>
  <si>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</si>
  <si>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</si>
  <si>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</si>
  <si>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</si>
  <si>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</si>
  <si>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</si>
  <si>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</si>
  <si>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</si>
  <si>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</si>
  <si>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</si>
  <si>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</si>
  <si>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</si>
  <si>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</si>
  <si>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</si>
  <si>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</si>
  <si>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</si>
  <si>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</si>
  <si>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</si>
  <si>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</si>
  <si>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</si>
  <si>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</si>
  <si>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</si>
  <si>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</si>
  <si>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</si>
  <si>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</si>
  <si>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</si>
  <si>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</si>
  <si>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</si>
  <si>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</si>
  <si>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</si>
  <si>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</si>
  <si>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</si>
  <si>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</si>
  <si>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</si>
  <si>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</si>
  <si>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</si>
  <si>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</si>
  <si>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</si>
  <si>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</si>
  <si>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</si>
  <si>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</si>
  <si>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</si>
  <si>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</si>
  <si>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</si>
  <si>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</si>
  <si>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</si>
  <si>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</si>
  <si>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</si>
  <si>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</si>
  <si>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</si>
  <si>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</si>
  <si>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</si>
  <si>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</si>
  <si>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</si>
  <si>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</si>
  <si>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</si>
  <si>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</si>
  <si>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</si>
  <si>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</si>
  <si>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</si>
  <si>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</si>
  <si>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</si>
  <si>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</si>
  <si>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</si>
  <si>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</si>
  <si>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</si>
  <si>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</si>
  <si>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</si>
  <si>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</si>
  <si>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</si>
  <si>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</si>
  <si>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</si>
  <si>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</si>
  <si>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</si>
  <si>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</si>
  <si>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</si>
  <si>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</si>
  <si>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</si>
  <si>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</si>
  <si>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</si>
  <si>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</si>
  <si>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</si>
  <si>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</si>
  <si>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</si>
  <si>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</si>
  <si>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</si>
  <si>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</si>
  <si>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</si>
  <si>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</si>
  <si>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</si>
  <si>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</si>
  <si>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</si>
  <si>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</si>
  <si>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</si>
  <si>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</si>
  <si>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</si>
  <si>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</si>
  <si>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</si>
  <si>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</si>
  <si>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</si>
  <si>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</si>
  <si>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</si>
  <si>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</si>
  <si>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</si>
  <si>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</si>
  <si>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</si>
  <si>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</si>
  <si>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</si>
  <si>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</si>
  <si>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</si>
  <si>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</si>
  <si>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</si>
  <si>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</si>
  <si>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</si>
  <si>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</si>
  <si>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</si>
  <si>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</si>
  <si>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</si>
  <si>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</si>
  <si>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</si>
  <si>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</si>
  <si>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</si>
  <si>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</si>
  <si>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</si>
  <si>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</si>
  <si>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</si>
  <si>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</si>
  <si>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</si>
  <si>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</si>
  <si>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</si>
  <si>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</si>
  <si>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</si>
  <si>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</si>
  <si>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</si>
  <si>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</si>
  <si>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</si>
  <si>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</si>
  <si>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</si>
  <si>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</si>
  <si>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</si>
  <si>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</si>
  <si>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</si>
  <si>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</si>
  <si>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</si>
  <si>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</si>
  <si>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</si>
  <si>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</si>
  <si>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</si>
  <si>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</si>
  <si>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</si>
  <si>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</si>
  <si>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</si>
  <si>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</si>
  <si>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</si>
  <si>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</si>
  <si>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</si>
  <si>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</si>
  <si>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</si>
  <si>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</si>
  <si>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</si>
  <si>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</si>
  <si>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</si>
  <si>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</si>
  <si>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</si>
  <si>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</si>
  <si>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</si>
  <si>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</si>
  <si>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</si>
  <si>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</si>
  <si>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</si>
  <si>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</si>
  <si>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</si>
  <si>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</si>
  <si>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</si>
  <si>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</si>
  <si>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</si>
  <si>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</si>
  <si>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</si>
  <si>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</si>
  <si>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</si>
  <si>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</si>
  <si>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</si>
  <si>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</si>
  <si>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</si>
  <si>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</si>
  <si>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</si>
  <si>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</si>
  <si>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</si>
  <si>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</si>
  <si>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</si>
  <si>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</si>
  <si>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</si>
  <si>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</si>
  <si>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</si>
  <si>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</si>
  <si>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</si>
  <si>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</si>
  <si>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</si>
  <si>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</si>
  <si>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</si>
  <si>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</si>
  <si>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</si>
  <si>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</si>
  <si>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</si>
  <si>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</si>
  <si>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</si>
  <si>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</si>
  <si>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</si>
  <si>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</si>
  <si>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</si>
  <si>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</si>
  <si>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</si>
  <si>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</si>
  <si>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</si>
  <si>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</si>
  <si>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</si>
  <si>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</si>
  <si>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</si>
  <si>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</si>
  <si>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</si>
  <si>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</si>
  <si>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</si>
  <si>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</si>
  <si>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</si>
  <si>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</si>
  <si>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</si>
  <si>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</si>
  <si>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</si>
  <si>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</si>
  <si>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</si>
  <si>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</si>
  <si>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</si>
  <si>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</si>
  <si>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</si>
  <si>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</si>
  <si>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</si>
  <si>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</si>
  <si>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</si>
  <si>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</si>
  <si>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</si>
  <si>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</si>
  <si>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</si>
  <si>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</si>
  <si>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</si>
  <si>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</si>
  <si>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</si>
  <si>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</si>
  <si>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</si>
  <si>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</si>
  <si>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</si>
  <si>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</si>
  <si>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</si>
  <si>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</si>
  <si>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</si>
  <si>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</si>
  <si>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</si>
  <si>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</si>
  <si>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</si>
  <si>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</si>
  <si>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</si>
  <si>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</si>
  <si>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</si>
  <si>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</si>
  <si>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</si>
  <si>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</si>
  <si>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</si>
  <si>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</si>
  <si>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</si>
  <si>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</si>
  <si>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</si>
  <si>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</si>
  <si>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</si>
  <si>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</si>
  <si>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</si>
  <si>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</si>
  <si>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</si>
  <si>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</si>
  <si>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</si>
  <si>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</si>
  <si>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</si>
  <si>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</si>
  <si>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</si>
  <si>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</si>
  <si>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</si>
  <si>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</si>
  <si>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</si>
  <si>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</si>
  <si>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</si>
  <si>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</si>
  <si>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</si>
  <si>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</si>
  <si>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</si>
  <si>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</si>
  <si>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</si>
  <si>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</si>
  <si>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</si>
  <si>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</si>
  <si>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</si>
  <si>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</si>
  <si>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</si>
  <si>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</si>
  <si>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</si>
  <si>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</si>
  <si>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</si>
  <si>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</si>
  <si>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</si>
  <si>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</si>
  <si>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</si>
  <si>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</si>
  <si>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</si>
  <si>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</si>
  <si>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</si>
  <si>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</si>
  <si>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</si>
  <si>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</si>
  <si>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</si>
  <si>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</si>
  <si>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</si>
  <si>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</si>
  <si>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</si>
  <si>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</si>
  <si>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</si>
  <si>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</si>
  <si>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</si>
  <si>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</si>
  <si>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</si>
  <si>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</si>
  <si>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</si>
  <si>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</si>
  <si>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</si>
  <si>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</si>
  <si>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</si>
  <si>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</si>
  <si>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</si>
  <si>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</si>
  <si>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</si>
  <si>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</si>
  <si>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</si>
  <si>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</si>
  <si>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</si>
  <si>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</si>
  <si>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</si>
  <si>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</si>
  <si>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</si>
  <si>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</si>
  <si>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</si>
  <si>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</si>
  <si>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</si>
  <si>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</si>
  <si>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</si>
  <si>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</si>
  <si>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</si>
  <si>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</si>
  <si>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</si>
  <si>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</si>
  <si>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</si>
  <si>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</si>
  <si>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</si>
  <si>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</si>
  <si>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</si>
  <si>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</si>
  <si>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</si>
  <si>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</si>
  <si>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</si>
  <si>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</si>
  <si>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</si>
  <si>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</si>
  <si>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</si>
  <si>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</si>
  <si>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</si>
  <si>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</si>
  <si>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</si>
  <si>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</si>
  <si>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</si>
  <si>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</si>
  <si>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</si>
  <si>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</si>
  <si>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</si>
  <si>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</si>
  <si>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</si>
  <si>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</si>
  <si>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</si>
  <si>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</si>
  <si>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</si>
  <si>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</si>
  <si>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</si>
  <si>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</si>
  <si>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</si>
  <si>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</si>
  <si>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</si>
  <si>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</si>
  <si>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</si>
  <si>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</si>
  <si>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</si>
  <si>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</si>
  <si>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</si>
  <si>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</si>
  <si>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</si>
  <si>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</si>
  <si>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</si>
  <si>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</si>
  <si>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</si>
  <si>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</si>
  <si>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</si>
  <si>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</si>
  <si>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</si>
  <si>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</si>
  <si>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</si>
  <si>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</si>
  <si>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</si>
  <si>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</si>
  <si>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</si>
  <si>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</si>
  <si>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</si>
  <si>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</si>
  <si>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</si>
  <si>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</si>
  <si>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</si>
  <si>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</si>
  <si>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</si>
  <si>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</si>
  <si>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</si>
  <si>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</si>
  <si>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</si>
  <si>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</si>
  <si>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</si>
  <si>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</si>
  <si>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</si>
  <si>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</si>
  <si>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</si>
  <si>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</si>
  <si>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</si>
  <si>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</si>
  <si>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</si>
  <si>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</si>
  <si>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</si>
  <si>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</si>
  <si>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</si>
  <si>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</si>
  <si>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</si>
  <si>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</si>
  <si>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</si>
  <si>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</si>
  <si>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</si>
  <si>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</si>
  <si>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</si>
  <si>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</si>
  <si>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</si>
  <si>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</si>
  <si>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</si>
  <si>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</si>
  <si>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</si>
  <si>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</si>
  <si>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</si>
  <si>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</si>
  <si>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</si>
  <si>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</si>
  <si>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</si>
  <si>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</si>
  <si>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</si>
  <si>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</si>
  <si>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</si>
  <si>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</si>
  <si>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</si>
  <si>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</si>
  <si>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</si>
  <si>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</si>
  <si>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</si>
  <si>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</si>
  <si>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</si>
  <si>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</si>
  <si>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</si>
  <si>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</si>
  <si>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</si>
  <si>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</si>
  <si>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</si>
  <si>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</si>
  <si>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</si>
  <si>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</si>
  <si>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</si>
  <si>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</si>
  <si>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</si>
  <si>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</si>
  <si>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</si>
  <si>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</si>
  <si>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</si>
  <si>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</si>
  <si>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</si>
  <si>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</si>
  <si>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</si>
  <si>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</si>
  <si>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</si>
  <si>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</si>
  <si>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</si>
  <si>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</si>
  <si>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</si>
  <si>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</si>
  <si>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</si>
  <si>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</si>
  <si>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</si>
  <si>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</si>
  <si>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</si>
  <si>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</si>
  <si>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</si>
  <si>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</si>
  <si>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</si>
  <si>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</si>
  <si>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</si>
  <si>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</si>
  <si>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</si>
  <si>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</si>
  <si>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</si>
  <si>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</si>
  <si>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</si>
  <si>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</si>
  <si>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</si>
  <si>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</si>
  <si>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</si>
  <si>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</si>
  <si>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</si>
  <si>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</si>
  <si>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</si>
  <si>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</si>
  <si>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</si>
  <si>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</si>
  <si>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</si>
  <si>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</si>
  <si>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</si>
  <si>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</si>
  <si>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</si>
  <si>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</si>
  <si>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</si>
  <si>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</si>
  <si>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</si>
  <si>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</si>
  <si>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</si>
  <si>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</si>
  <si>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</si>
  <si>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</si>
  <si>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</si>
  <si>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</si>
  <si>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</si>
  <si>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</si>
  <si>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</si>
  <si>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</si>
  <si>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</si>
  <si>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</si>
  <si>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</si>
  <si>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</si>
  <si>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</si>
  <si>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</si>
  <si>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</si>
  <si>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</si>
  <si>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</si>
  <si>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</si>
  <si>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</si>
  <si>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</si>
  <si>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</si>
  <si>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</si>
  <si>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</si>
  <si>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</si>
  <si>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</si>
  <si>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</si>
  <si>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</si>
  <si>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</si>
  <si>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</si>
  <si>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</si>
  <si>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</si>
  <si>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</si>
  <si>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</si>
  <si>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</si>
  <si>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</si>
  <si>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</si>
  <si>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</si>
  <si>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</si>
  <si>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</si>
  <si>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</si>
  <si>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</si>
  <si>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</si>
  <si>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</si>
  <si>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</si>
  <si>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</si>
  <si>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</si>
  <si>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</si>
  <si>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</si>
  <si>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</si>
  <si>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</si>
  <si>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</si>
  <si>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</si>
  <si>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</si>
  <si>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</si>
  <si>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</si>
  <si>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</si>
  <si>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</si>
  <si>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</si>
  <si>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</si>
  <si>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</si>
  <si>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</si>
  <si>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</si>
  <si>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</si>
  <si>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</si>
  <si>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</si>
  <si>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</si>
  <si>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</si>
  <si>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</si>
  <si>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</si>
  <si>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</si>
  <si>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</si>
  <si>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</si>
  <si>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</si>
  <si>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</si>
  <si>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</si>
  <si>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</si>
  <si>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</si>
  <si>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</si>
  <si>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</si>
  <si>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</si>
  <si>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</si>
  <si>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</si>
  <si>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</si>
  <si>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</si>
  <si>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</si>
  <si>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</si>
  <si>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</si>
  <si>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</si>
  <si>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</si>
  <si>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</si>
  <si>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</si>
  <si>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</si>
  <si>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</si>
  <si>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</si>
  <si>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</si>
  <si>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</si>
  <si>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</si>
  <si>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</si>
  <si>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</si>
  <si>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</si>
  <si>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</si>
  <si>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</si>
  <si>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</si>
  <si>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</si>
  <si>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</si>
  <si>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</si>
  <si>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</si>
  <si>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</si>
  <si>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</si>
  <si>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</si>
  <si>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</si>
  <si>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</si>
  <si>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</si>
  <si>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</si>
  <si>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</si>
  <si>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</si>
  <si>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</si>
  <si>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</si>
  <si>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</si>
  <si>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</si>
  <si>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</si>
  <si>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</si>
  <si>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</si>
  <si>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</si>
  <si>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</si>
  <si>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</si>
  <si>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</si>
  <si>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</si>
  <si>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</si>
  <si>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</si>
  <si>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</si>
  <si>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</si>
  <si>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</si>
  <si>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</si>
  <si>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</si>
  <si>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</si>
  <si>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</si>
  <si>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</si>
  <si>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</si>
  <si>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</si>
  <si>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</si>
  <si>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</si>
  <si>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</si>
  <si>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</si>
  <si>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</si>
  <si>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</si>
  <si>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</si>
  <si>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</si>
  <si>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</si>
  <si>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</si>
  <si>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</si>
  <si>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</si>
  <si>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</si>
  <si>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</si>
  <si>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</si>
  <si>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</si>
  <si>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</si>
  <si>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</si>
  <si>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</si>
  <si>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</si>
  <si>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</si>
  <si>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</si>
  <si>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</si>
  <si>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</si>
  <si>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</si>
  <si>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</si>
  <si>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</si>
  <si>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</si>
  <si>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</si>
  <si>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</si>
  <si>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</si>
  <si>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</si>
  <si>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</si>
  <si>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</si>
  <si>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</si>
  <si>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</si>
  <si>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</si>
  <si>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</si>
  <si>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</si>
  <si>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</si>
  <si>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</si>
  <si>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</si>
  <si>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</si>
  <si>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</si>
  <si>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</si>
  <si>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</si>
  <si>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</si>
  <si>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</si>
  <si>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</si>
  <si>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</si>
  <si>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</si>
  <si>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</si>
  <si>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</si>
  <si>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</si>
  <si>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</si>
  <si>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</si>
  <si>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</si>
  <si>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</si>
  <si>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</si>
  <si>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</si>
  <si>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</si>
  <si>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</si>
  <si>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</si>
  <si>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</si>
  <si>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</si>
  <si>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</si>
  <si>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</si>
  <si>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</si>
  <si>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</si>
  <si>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</si>
  <si>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</si>
  <si>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</si>
  <si>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</si>
  <si>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</si>
  <si>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</si>
  <si>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</si>
  <si>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</si>
  <si>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</si>
  <si>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</si>
  <si>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</si>
  <si>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</si>
  <si>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</si>
  <si>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</si>
  <si>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</si>
  <si>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</si>
  <si>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</si>
  <si>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</si>
  <si>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</si>
  <si>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</si>
  <si>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</si>
  <si>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</si>
  <si>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</si>
  <si>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</si>
  <si>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</si>
  <si>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</si>
  <si>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</si>
  <si>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</si>
  <si>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</si>
  <si>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</si>
  <si>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</si>
  <si>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</si>
  <si>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</si>
  <si>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</si>
  <si>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</si>
  <si>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</si>
  <si>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</si>
  <si>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</si>
  <si>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</si>
  <si>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</si>
  <si>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</si>
  <si>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</si>
  <si>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</si>
  <si>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</si>
  <si>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</si>
  <si>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</si>
  <si>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</si>
  <si>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</si>
  <si>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</si>
  <si>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</si>
  <si>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</si>
  <si>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</si>
  <si>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</si>
  <si>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</si>
  <si>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</si>
  <si>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</si>
  <si>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</si>
  <si>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</si>
  <si>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</si>
  <si>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</si>
  <si>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</si>
  <si>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</si>
  <si>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</si>
  <si>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</si>
  <si>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</si>
  <si>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</si>
  <si>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</si>
  <si>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</si>
  <si>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</si>
  <si>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</si>
  <si>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</si>
  <si>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</si>
  <si>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</si>
  <si>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</si>
  <si>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</si>
  <si>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</si>
  <si>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</si>
  <si>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</si>
  <si>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</si>
  <si>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</si>
  <si>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</si>
  <si>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</si>
  <si>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</si>
  <si>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</si>
  <si>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</si>
  <si>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</si>
  <si>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</si>
  <si>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</si>
  <si>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</si>
  <si>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</si>
  <si>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</si>
  <si>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</si>
  <si>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</si>
  <si>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</si>
  <si>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</si>
  <si>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</si>
  <si>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</si>
  <si>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</si>
  <si>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</si>
  <si>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</si>
  <si>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</si>
  <si>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</si>
  <si>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</si>
  <si>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</si>
  <si>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</si>
  <si>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</si>
  <si>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</si>
  <si>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</si>
  <si>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</si>
  <si>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</si>
  <si>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</si>
  <si>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</si>
  <si>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</si>
  <si>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</si>
  <si>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</si>
  <si>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</si>
  <si>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</si>
  <si>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</si>
  <si>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</si>
  <si>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</si>
  <si>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</si>
  <si>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</si>
  <si>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</si>
  <si>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</si>
  <si>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</si>
  <si>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</si>
  <si>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</si>
  <si>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</si>
  <si>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</si>
  <si>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</si>
  <si>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</si>
  <si>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</si>
  <si>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</si>
  <si>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</si>
  <si>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</si>
  <si>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</si>
  <si>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</si>
  <si>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</si>
  <si>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</si>
  <si>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</si>
  <si>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</si>
  <si>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</si>
  <si>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</si>
  <si>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</si>
  <si>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</si>
  <si>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</si>
  <si>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</si>
  <si>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</si>
  <si>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</si>
  <si>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</si>
  <si>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</si>
  <si>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</si>
  <si>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</si>
  <si>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</si>
  <si>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</si>
  <si>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</si>
  <si>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</si>
  <si>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</si>
  <si>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</si>
  <si>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</si>
  <si>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</si>
  <si>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</si>
  <si>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</si>
  <si>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</si>
  <si>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</si>
  <si>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</si>
  <si>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</si>
  <si>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</si>
  <si>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</si>
  <si>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</si>
  <si>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</si>
  <si>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</si>
  <si>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</si>
  <si>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</si>
  <si>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</si>
  <si>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</si>
  <si>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</si>
  <si>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</si>
  <si>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</si>
  <si>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</si>
  <si>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</si>
  <si>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</si>
  <si>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</si>
  <si>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</si>
  <si>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</si>
  <si>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</si>
  <si>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</si>
  <si>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</si>
  <si>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</si>
  <si>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</si>
  <si>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</si>
  <si>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</si>
  <si>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</si>
  <si>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</si>
  <si>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</si>
  <si>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</si>
  <si>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</si>
  <si>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</si>
  <si>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</si>
  <si>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</si>
  <si>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</si>
  <si>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</si>
  <si>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</si>
  <si>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</si>
  <si>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</si>
  <si>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</si>
  <si>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</si>
  <si>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</si>
  <si>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</si>
  <si>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</si>
  <si>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</si>
  <si>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</si>
  <si>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</si>
  <si>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</si>
  <si>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</si>
  <si>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</si>
  <si>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</si>
  <si>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</si>
  <si>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</si>
  <si>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</si>
  <si>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</si>
  <si>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</si>
  <si>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</si>
  <si>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</si>
  <si>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</si>
  <si>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</si>
  <si>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</si>
  <si>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</si>
  <si>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</si>
  <si>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</si>
  <si>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</si>
  <si>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</si>
  <si>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</si>
  <si>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</si>
  <si>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</si>
  <si>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</si>
  <si>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</si>
  <si>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</si>
  <si>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</si>
  <si>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</si>
  <si>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</si>
  <si>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</si>
  <si>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</si>
  <si>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</si>
  <si>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</si>
  <si>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</si>
  <si>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</si>
  <si>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</si>
  <si>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</si>
  <si>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</si>
  <si>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</si>
  <si>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</si>
  <si>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</si>
  <si>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</si>
  <si>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</si>
  <si>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</si>
  <si>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</si>
  <si>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</si>
  <si>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</si>
  <si>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</si>
  <si>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</si>
  <si>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</si>
  <si>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</si>
  <si>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</si>
  <si>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</si>
  <si>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</si>
  <si>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</si>
  <si>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</si>
  <si>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</si>
  <si>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</si>
  <si>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</si>
  <si>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</si>
  <si>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</si>
  <si>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</si>
  <si>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</si>
  <si>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</si>
  <si>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</si>
  <si>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</si>
  <si>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</si>
  <si>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</si>
  <si>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</si>
  <si>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</si>
  <si>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</si>
  <si>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</si>
  <si>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</si>
  <si>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</si>
  <si>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</si>
  <si>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</si>
  <si>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</si>
  <si>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</si>
  <si>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</si>
  <si>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</si>
  <si>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</si>
  <si>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</si>
  <si>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</si>
  <si>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</si>
  <si>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</si>
  <si>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</si>
  <si>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</si>
  <si>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</si>
  <si>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</si>
  <si>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</si>
  <si>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</si>
  <si>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</si>
  <si>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</si>
  <si>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</si>
  <si>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</si>
  <si>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</si>
  <si>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</si>
  <si>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</si>
  <si>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</si>
  <si>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</si>
  <si>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</si>
  <si>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</si>
  <si>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</si>
  <si>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</si>
  <si>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</si>
  <si>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</si>
  <si>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</si>
  <si>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</si>
  <si>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</si>
  <si>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</si>
  <si>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</si>
  <si>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</si>
  <si>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</si>
  <si>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</si>
  <si>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</si>
  <si>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</si>
  <si>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</si>
  <si>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</si>
  <si>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</si>
  <si>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</si>
  <si>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</si>
  <si>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</si>
  <si>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</si>
  <si>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</si>
  <si>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</si>
  <si>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</si>
  <si>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</si>
  <si>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</si>
  <si>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</si>
  <si>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</si>
  <si>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</si>
  <si>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</si>
  <si>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</si>
  <si>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</si>
  <si>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</si>
  <si>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</si>
  <si>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</si>
  <si>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</si>
  <si>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</si>
  <si>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</si>
  <si>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</si>
  <si>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</si>
  <si>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</si>
  <si>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</si>
  <si>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</si>
  <si>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</si>
  <si>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</si>
  <si>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</si>
  <si>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</si>
  <si>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</si>
  <si>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</si>
  <si>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</si>
  <si>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</si>
  <si>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</si>
  <si>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</si>
  <si>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</si>
  <si>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</si>
  <si>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</si>
  <si>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</si>
  <si>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</si>
  <si>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</si>
  <si>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</si>
  <si>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</si>
  <si>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</si>
  <si>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</si>
  <si>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</si>
  <si>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</si>
  <si>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</si>
  <si>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</si>
  <si>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</si>
  <si>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</si>
  <si>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</si>
  <si>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</si>
  <si>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</si>
  <si>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</si>
  <si>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</si>
  <si>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</si>
  <si>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</si>
  <si>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</si>
  <si>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</si>
  <si>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</si>
  <si>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</si>
  <si>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</si>
  <si>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</si>
  <si>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</si>
  <si>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</si>
  <si>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</si>
  <si>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</si>
  <si>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</si>
  <si>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</si>
  <si>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</si>
  <si>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</si>
  <si>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</si>
  <si>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</si>
  <si>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</si>
  <si>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</si>
  <si>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</si>
  <si>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</si>
  <si>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</si>
  <si>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</si>
  <si>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</si>
  <si>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</si>
  <si>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</si>
  <si>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</si>
  <si>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</si>
  <si>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</si>
  <si>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</si>
  <si>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</si>
  <si>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</si>
  <si>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</si>
  <si>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</si>
  <si>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</si>
  <si>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</si>
  <si>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</si>
  <si>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</si>
  <si>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</si>
  <si>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</si>
  <si>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</si>
  <si>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</si>
  <si>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</si>
  <si>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</si>
  <si>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</si>
  <si>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</si>
  <si>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</si>
  <si>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</si>
  <si>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</si>
  <si>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</si>
  <si>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</si>
  <si>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</si>
  <si>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</si>
  <si>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</si>
  <si>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</si>
  <si>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</si>
  <si>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</si>
  <si>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</si>
  <si>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</si>
  <si>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</si>
  <si>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</si>
  <si>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</si>
  <si>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</si>
  <si>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</si>
  <si>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</si>
  <si>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</si>
  <si>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</si>
  <si>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</si>
  <si>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</si>
  <si>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</si>
  <si>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</si>
  <si>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</si>
  <si>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</si>
  <si>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</si>
  <si>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</si>
  <si>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</si>
  <si>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</si>
  <si>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</si>
  <si>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</si>
  <si>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</si>
  <si>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</si>
  <si>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</si>
  <si>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</si>
  <si>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</si>
  <si>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</si>
  <si>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</si>
  <si>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</si>
  <si>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</si>
  <si>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</si>
  <si>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</si>
  <si>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</si>
  <si>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</si>
  <si>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</si>
  <si>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</si>
  <si>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</si>
  <si>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</si>
  <si>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</si>
  <si>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</si>
  <si>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</si>
  <si>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</si>
  <si>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</si>
  <si>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</si>
  <si>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</si>
  <si>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</si>
  <si>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</si>
  <si>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</si>
  <si>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</si>
  <si>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</si>
  <si>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</si>
  <si>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</si>
  <si>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</si>
  <si>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</si>
  <si>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</si>
  <si>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</si>
  <si>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</si>
  <si>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</si>
  <si>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</si>
  <si>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</si>
  <si>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</si>
  <si>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</si>
  <si>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</si>
  <si>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</si>
  <si>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</si>
  <si>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</si>
  <si>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</si>
  <si>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</si>
  <si>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</si>
  <si>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</si>
  <si>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</si>
  <si>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</si>
  <si>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</si>
  <si>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</si>
  <si>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</si>
  <si>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</si>
  <si>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</si>
  <si>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</si>
  <si>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</si>
  <si>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</si>
  <si>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</si>
  <si>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</si>
  <si>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</si>
  <si>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</si>
  <si>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</si>
  <si>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</si>
  <si>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</si>
  <si>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</si>
  <si>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</si>
  <si>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</si>
  <si>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</si>
  <si>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</si>
  <si>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</si>
  <si>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</si>
  <si>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</si>
  <si>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</si>
  <si>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</si>
  <si>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</si>
  <si>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</si>
  <si>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</si>
  <si>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</si>
  <si>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</si>
  <si>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</si>
  <si>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</si>
  <si>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</si>
  <si>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</si>
  <si>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</si>
  <si>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</si>
  <si>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</si>
  <si>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</si>
  <si>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</si>
  <si>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</si>
  <si>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</si>
  <si>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</si>
  <si>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</si>
  <si>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</si>
  <si>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</si>
  <si>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</si>
  <si>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</si>
  <si>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</si>
  <si>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</si>
  <si>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</si>
  <si>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</si>
  <si>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</si>
  <si>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</si>
  <si>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</si>
  <si>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</si>
  <si>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</si>
  <si>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</si>
  <si>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</si>
  <si>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</si>
  <si>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</si>
  <si>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</si>
  <si>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</si>
  <si>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</si>
  <si>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</si>
  <si>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</si>
  <si>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</si>
  <si>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</si>
  <si>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</si>
  <si>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</si>
  <si>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</si>
  <si>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</si>
  <si>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</si>
  <si>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</si>
  <si>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</si>
  <si>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</si>
  <si>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</si>
  <si>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</si>
  <si>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</si>
  <si>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</si>
  <si>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</si>
  <si>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</si>
  <si>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</si>
  <si>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</si>
  <si>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</si>
  <si>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</si>
  <si>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</si>
  <si>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</si>
  <si>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</si>
  <si>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</si>
  <si>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</si>
  <si>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</si>
  <si>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</si>
  <si>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</si>
  <si>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</si>
  <si>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</si>
  <si>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</si>
  <si>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</si>
  <si>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</si>
  <si>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</si>
  <si>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</si>
  <si>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</si>
  <si>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</si>
  <si>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</si>
  <si>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</si>
  <si>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</si>
  <si>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</si>
  <si>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</si>
  <si>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</si>
  <si>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</si>
  <si>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</si>
  <si>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</si>
  <si>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</si>
  <si>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</si>
  <si>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</si>
  <si>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</si>
  <si>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</si>
  <si>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</si>
  <si>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</si>
  <si>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</si>
  <si>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</si>
  <si>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</si>
  <si>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</si>
  <si>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</si>
  <si>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</si>
  <si>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</si>
  <si>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</si>
  <si>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</si>
  <si>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</si>
  <si>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</si>
  <si>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</si>
  <si>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</si>
  <si>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</si>
  <si>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</si>
  <si>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</si>
  <si>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</si>
  <si>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</si>
  <si>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</si>
  <si>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</si>
  <si>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</si>
  <si>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</si>
  <si>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</si>
  <si>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</si>
  <si>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</si>
  <si>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</si>
  <si>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</si>
  <si>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</si>
  <si>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</si>
  <si>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</si>
  <si>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</si>
  <si>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</si>
  <si>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</si>
  <si>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</si>
  <si>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</si>
  <si>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</si>
  <si>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</si>
  <si>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</si>
  <si>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</si>
  <si>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</si>
  <si>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</si>
  <si>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</si>
  <si>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</si>
  <si>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</si>
  <si>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</si>
  <si>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</si>
  <si>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</si>
  <si>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</si>
  <si>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</si>
  <si>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</si>
  <si>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</si>
  <si>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</si>
  <si>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</si>
  <si>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</si>
  <si>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</si>
  <si>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</si>
  <si>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</si>
  <si>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</si>
  <si>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</si>
  <si>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</si>
  <si>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</si>
  <si>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</si>
  <si>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</si>
  <si>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</si>
  <si>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</si>
  <si>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</si>
  <si>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</si>
  <si>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</si>
  <si>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</si>
  <si>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</si>
  <si>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</si>
  <si>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</si>
  <si>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</si>
  <si>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</si>
  <si>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</si>
  <si>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</si>
  <si>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</si>
  <si>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</si>
  <si>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</si>
  <si>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</si>
  <si>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</si>
  <si>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</si>
  <si>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</si>
  <si>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</si>
  <si>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</si>
  <si>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</si>
  <si>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</si>
  <si>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</si>
  <si>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</si>
  <si>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</si>
  <si>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</si>
  <si>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</si>
  <si>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</si>
  <si>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</si>
  <si>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</si>
  <si>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</si>
  <si>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</si>
  <si>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</si>
  <si>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</si>
  <si>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</si>
  <si>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</si>
  <si>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</si>
  <si>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</si>
  <si>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</si>
  <si>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</si>
  <si>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</si>
  <si>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</si>
  <si>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</si>
  <si>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</si>
  <si>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</si>
  <si>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</si>
  <si>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</si>
  <si>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</si>
  <si>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</si>
  <si>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</si>
  <si>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</si>
  <si>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</si>
  <si>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</si>
  <si>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</si>
  <si>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</si>
  <si>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</si>
  <si>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</si>
  <si>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</si>
  <si>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</si>
  <si>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</si>
  <si>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</si>
  <si>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</si>
  <si>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</si>
  <si>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</si>
  <si>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</si>
  <si>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</si>
  <si>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</si>
  <si>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</si>
  <si>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</si>
  <si>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</si>
  <si>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</si>
  <si>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</si>
  <si>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</si>
  <si>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</si>
  <si>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</si>
  <si>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</si>
  <si>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</si>
  <si>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</si>
  <si>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</si>
  <si>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</si>
  <si>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</si>
  <si>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</si>
  <si>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</si>
  <si>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</si>
  <si>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</si>
  <si>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</si>
  <si>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</si>
  <si>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</si>
  <si>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</si>
  <si>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</si>
  <si>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</si>
  <si>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</si>
  <si>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</si>
  <si>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</si>
  <si>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</si>
  <si>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</si>
  <si>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</si>
  <si>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</si>
  <si>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</si>
  <si>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</si>
  <si>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</si>
  <si>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</si>
  <si>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</si>
  <si>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</si>
  <si>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</si>
  <si>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</si>
  <si>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</si>
  <si>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</si>
  <si>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</si>
  <si>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</si>
  <si>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</si>
  <si>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</si>
  <si>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</si>
  <si>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</si>
  <si>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</si>
  <si>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</si>
  <si>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</si>
  <si>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</si>
  <si>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</si>
  <si>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</si>
  <si>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</si>
  <si>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</si>
  <si>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</si>
  <si>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</si>
  <si>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</si>
  <si>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</si>
  <si>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</si>
  <si>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</si>
  <si>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</si>
  <si>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</si>
  <si>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</si>
  <si>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</si>
  <si>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</si>
  <si>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</si>
  <si>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</si>
  <si>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</si>
  <si>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</si>
  <si>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</si>
  <si>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</si>
  <si>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</si>
  <si>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</si>
  <si>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</si>
  <si>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</si>
  <si>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</si>
  <si>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</si>
  <si>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</si>
  <si>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</si>
  <si>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</si>
  <si>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</si>
  <si>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</si>
  <si>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</si>
  <si>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</si>
  <si>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</si>
  <si>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</si>
  <si>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</si>
  <si>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</si>
  <si>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</si>
  <si>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</si>
  <si>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</si>
  <si>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</si>
  <si>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</si>
  <si>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</si>
  <si>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</si>
  <si>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</si>
  <si>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</si>
  <si>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</si>
  <si>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</si>
  <si>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</si>
  <si>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</si>
  <si>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</si>
  <si>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</si>
  <si>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</si>
  <si>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</si>
  <si>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</si>
  <si>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</si>
  <si>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</si>
  <si>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</si>
  <si>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</si>
  <si>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</si>
  <si>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</si>
  <si>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</si>
  <si>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</si>
  <si>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</si>
  <si>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</si>
  <si>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</si>
  <si>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</si>
  <si>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</si>
  <si>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</si>
  <si>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</si>
  <si>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</si>
  <si>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</si>
  <si>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</si>
  <si>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</si>
  <si>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</si>
  <si>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</si>
  <si>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</si>
  <si>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</si>
  <si>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</si>
  <si>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</si>
  <si>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</si>
  <si>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</si>
  <si>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</si>
  <si>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</si>
  <si>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</si>
  <si>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</si>
  <si>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</si>
  <si>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</si>
  <si>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</si>
  <si>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</si>
  <si>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</si>
  <si>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</si>
  <si>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</si>
  <si>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</si>
  <si>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</si>
  <si>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</si>
  <si>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</si>
  <si>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</si>
  <si>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</si>
  <si>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</si>
  <si>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</si>
  <si>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</si>
  <si>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</si>
  <si>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</si>
  <si>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</si>
  <si>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</si>
  <si>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</si>
  <si>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</si>
  <si>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</si>
  <si>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</si>
  <si>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</si>
  <si>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</si>
  <si>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</si>
  <si>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</si>
  <si>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</si>
  <si>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</si>
  <si>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</si>
  <si>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</si>
  <si>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</si>
  <si>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</si>
  <si>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</si>
  <si>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</si>
  <si>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</si>
  <si>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</si>
  <si>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</si>
  <si>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</si>
  <si>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</si>
  <si>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</si>
  <si>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</si>
  <si>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</si>
  <si>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</si>
  <si>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</si>
  <si>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</si>
  <si>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</si>
  <si>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</si>
  <si>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</si>
  <si>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</si>
  <si>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</si>
  <si>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</si>
  <si>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</si>
  <si>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</si>
  <si>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</si>
  <si>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</si>
  <si>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</si>
  <si>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</si>
  <si>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</si>
  <si>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</si>
  <si>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</si>
  <si>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</si>
  <si>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</si>
  <si>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</si>
  <si>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</si>
  <si>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</si>
  <si>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</si>
  <si>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</si>
  <si>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</si>
  <si>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</si>
  <si>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</si>
  <si>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</si>
  <si>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</si>
  <si>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</si>
  <si>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</si>
  <si>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</si>
  <si>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</si>
  <si>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</si>
  <si>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</si>
  <si>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</si>
  <si>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</si>
  <si>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</si>
  <si>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</si>
  <si>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</si>
  <si>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</si>
  <si>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</si>
  <si>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</si>
  <si>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</si>
  <si>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</si>
  <si>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</si>
  <si>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</si>
  <si>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</si>
  <si>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</si>
  <si>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</si>
  <si>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</si>
  <si>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</si>
  <si>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</si>
  <si>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</si>
  <si>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</si>
  <si>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</si>
  <si>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</si>
  <si>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</si>
  <si>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</si>
  <si>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</si>
  <si>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</si>
  <si>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</si>
  <si>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</si>
  <si>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</si>
  <si>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</si>
  <si>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</si>
  <si>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</si>
  <si>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</si>
  <si>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</si>
  <si>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</si>
  <si>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</si>
  <si>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</si>
  <si>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</si>
  <si>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</si>
  <si>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</si>
  <si>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</si>
  <si>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</si>
  <si>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</si>
  <si>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</si>
  <si>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</si>
  <si>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</si>
  <si>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</si>
  <si>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</si>
  <si>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</si>
  <si>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</si>
  <si>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</si>
  <si>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</si>
  <si>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</si>
  <si>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</si>
  <si>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</si>
  <si>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</si>
  <si>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</si>
  <si>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</si>
  <si>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</si>
  <si>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</si>
  <si>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</si>
  <si>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</si>
  <si>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</si>
  <si>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</si>
  <si>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</si>
  <si>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</si>
  <si>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</si>
  <si>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</si>
  <si>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</si>
  <si>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</si>
  <si>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</si>
  <si>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</si>
  <si>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</si>
  <si>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</si>
  <si>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</si>
  <si>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</si>
  <si>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</si>
  <si>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</si>
  <si>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</si>
  <si>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</si>
  <si>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</si>
  <si>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</si>
  <si>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</si>
  <si>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</si>
  <si>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</si>
  <si>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</si>
  <si>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</si>
  <si>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</si>
  <si>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</si>
  <si>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</si>
  <si>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</si>
  <si>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</si>
  <si>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</si>
  <si>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</si>
  <si>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</si>
  <si>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</si>
  <si>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</si>
  <si>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</si>
  <si>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</si>
  <si>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</si>
  <si>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</si>
  <si>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</si>
  <si>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</si>
  <si>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</si>
  <si>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</si>
  <si>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</si>
  <si>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</si>
  <si>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</si>
  <si>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</si>
  <si>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</si>
  <si>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</si>
  <si>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</si>
  <si>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</si>
  <si>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</si>
  <si>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</si>
  <si>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</si>
  <si>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</si>
  <si>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</si>
  <si>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</si>
  <si>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</si>
  <si>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</si>
  <si>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</si>
  <si>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</si>
  <si>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</si>
  <si>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</si>
  <si>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</si>
  <si>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</si>
  <si>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</si>
  <si>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</si>
  <si>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</si>
  <si>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</si>
  <si>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</si>
  <si>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</si>
  <si>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</si>
  <si>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</si>
  <si>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</si>
  <si>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</si>
  <si>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</si>
  <si>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</si>
  <si>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</si>
  <si>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</si>
  <si>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</si>
  <si>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</si>
  <si>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</si>
  <si>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</si>
  <si>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</si>
  <si>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</si>
  <si>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</si>
  <si>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</si>
  <si>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</si>
  <si>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</si>
  <si>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</si>
  <si>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</si>
  <si>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</si>
  <si>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</si>
  <si>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</si>
  <si>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</si>
  <si>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</si>
  <si>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</si>
  <si>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</si>
  <si>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</si>
  <si>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</si>
  <si>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</si>
  <si>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</si>
  <si>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</si>
  <si>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</si>
  <si>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</si>
  <si>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</si>
  <si>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</si>
  <si>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</si>
  <si>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</si>
  <si>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</si>
  <si>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</si>
  <si>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</si>
  <si>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</si>
  <si>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</si>
  <si>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</si>
  <si>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</si>
  <si>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</si>
  <si>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</si>
  <si>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</si>
  <si>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</si>
  <si>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</si>
  <si>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</si>
  <si>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</si>
  <si>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</si>
  <si>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</si>
  <si>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</si>
  <si>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</si>
  <si>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</si>
  <si>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</si>
  <si>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</si>
  <si>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</si>
  <si>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</si>
  <si>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</si>
  <si>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</si>
  <si>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</si>
  <si>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</si>
  <si>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</si>
  <si>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</si>
  <si>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</si>
  <si>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</si>
  <si>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</si>
  <si>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</si>
  <si>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</si>
  <si>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</si>
  <si>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</si>
  <si>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</si>
  <si>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</si>
  <si>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</si>
  <si>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</si>
  <si>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</si>
  <si>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</si>
  <si>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</si>
  <si>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</si>
  <si>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</si>
  <si>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</si>
  <si>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</si>
  <si>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</si>
  <si>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</si>
  <si>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</si>
  <si>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</si>
  <si>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</si>
  <si>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</si>
  <si>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</si>
  <si>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</si>
  <si>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</si>
  <si>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</si>
  <si>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</si>
  <si>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</si>
  <si>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</si>
  <si>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</si>
  <si>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</si>
  <si>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</si>
  <si>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</si>
  <si>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</si>
  <si>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</si>
  <si>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</si>
  <si>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</si>
  <si>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</si>
  <si>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</si>
  <si>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</si>
  <si>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</si>
  <si>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</si>
  <si>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</si>
  <si>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</si>
  <si>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</si>
  <si>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</si>
  <si>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</si>
  <si>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</si>
  <si>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</si>
  <si>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</si>
  <si>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</si>
  <si>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</si>
  <si>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</si>
  <si>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</si>
  <si>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</si>
  <si>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</si>
  <si>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</si>
  <si>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</si>
  <si>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</si>
  <si>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</si>
  <si>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</si>
  <si>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</si>
  <si>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</si>
  <si>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</si>
  <si>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</si>
  <si>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</si>
  <si>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</si>
  <si>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</si>
  <si>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</si>
  <si>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</si>
  <si>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</si>
  <si>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</si>
  <si>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</si>
  <si>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</si>
  <si>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</si>
  <si>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</si>
  <si>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</si>
  <si>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</si>
  <si>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</si>
  <si>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</si>
  <si>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</si>
  <si>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</si>
  <si>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</si>
  <si>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</si>
  <si>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</si>
  <si>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</si>
  <si>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</si>
  <si>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</si>
  <si>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</si>
  <si>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</si>
  <si>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</si>
  <si>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</si>
  <si>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</si>
  <si>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</si>
  <si>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</si>
  <si>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</si>
  <si>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</si>
  <si>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</si>
  <si>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</si>
  <si>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</si>
  <si>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</si>
  <si>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</si>
  <si>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</si>
  <si>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</si>
  <si>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</si>
  <si>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</si>
  <si>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</si>
  <si>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</si>
  <si>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</si>
  <si>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</si>
  <si>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</si>
  <si>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</si>
  <si>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</si>
  <si>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</si>
  <si>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</si>
  <si>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</si>
  <si>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</si>
  <si>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</si>
  <si>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</si>
  <si>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</si>
  <si>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</si>
  <si>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</si>
  <si>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</si>
  <si>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</si>
  <si>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</si>
  <si>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</si>
  <si>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</si>
  <si>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</si>
  <si>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</si>
  <si>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</si>
  <si>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</si>
  <si>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</si>
  <si>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</si>
  <si>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</si>
  <si>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</si>
  <si>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</si>
  <si>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</si>
  <si>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</si>
  <si>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</si>
  <si>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</si>
  <si>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</si>
  <si>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</si>
  <si>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</si>
  <si>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</si>
  <si>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</si>
  <si>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</si>
  <si>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</si>
  <si>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</si>
  <si>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</si>
  <si>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</si>
  <si>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</si>
  <si>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</si>
  <si>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</si>
  <si>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</si>
  <si>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</si>
  <si>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</si>
  <si>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</si>
  <si>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</si>
  <si>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</si>
  <si>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</si>
  <si>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</si>
  <si>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</si>
  <si>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</si>
  <si>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</si>
  <si>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</si>
  <si>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</si>
  <si>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</si>
  <si>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</si>
  <si>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</si>
  <si>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</si>
  <si>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</si>
  <si>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</si>
  <si>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</si>
  <si>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</si>
  <si>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</si>
  <si>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</si>
  <si>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</si>
  <si>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</si>
  <si>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</si>
  <si>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</si>
  <si>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</si>
  <si>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</si>
  <si>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</si>
  <si>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</si>
  <si>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</si>
  <si>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</si>
  <si>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</si>
  <si>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</si>
  <si>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</si>
  <si>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</si>
  <si>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</si>
  <si>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</si>
  <si>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</si>
  <si>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</si>
  <si>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</si>
  <si>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</si>
  <si>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</si>
  <si>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</si>
  <si>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</si>
  <si>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</si>
  <si>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</si>
  <si>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</si>
  <si>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</si>
  <si>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</si>
  <si>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</si>
  <si>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</si>
  <si>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</si>
  <si>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</si>
  <si>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</si>
  <si>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</si>
  <si>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</si>
  <si>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</si>
  <si>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</si>
  <si>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</si>
  <si>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</si>
  <si>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</si>
  <si>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</si>
  <si>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</si>
  <si>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</si>
  <si>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</si>
  <si>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</si>
  <si>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</si>
  <si>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</si>
  <si>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</si>
  <si>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</si>
  <si>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</si>
  <si>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</si>
  <si>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</si>
  <si>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</si>
  <si>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</si>
  <si>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</si>
  <si>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</si>
  <si>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</si>
  <si>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</si>
  <si>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</si>
  <si>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</si>
  <si>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</si>
  <si>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</si>
  <si>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</si>
  <si>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</si>
  <si>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</si>
  <si>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</si>
  <si>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</si>
  <si>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</si>
  <si>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</si>
  <si>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</si>
  <si>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</si>
  <si>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</si>
  <si>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</si>
  <si>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</si>
  <si>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</si>
  <si>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</si>
  <si>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</si>
  <si>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</si>
  <si>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</si>
  <si>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</si>
  <si>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</si>
  <si>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</si>
  <si>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</si>
  <si>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</si>
  <si>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</si>
  <si>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</si>
  <si>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</si>
  <si>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</si>
  <si>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</si>
  <si>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</si>
  <si>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</si>
  <si>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</si>
  <si>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</si>
  <si>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</si>
  <si>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</si>
  <si>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</si>
  <si>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</si>
  <si>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</si>
  <si>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</si>
  <si>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</si>
  <si>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</si>
  <si>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</si>
  <si>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</si>
  <si>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</si>
  <si>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</si>
  <si>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</si>
  <si>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</si>
  <si>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</si>
  <si>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</si>
  <si>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</si>
  <si>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</si>
  <si>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</si>
  <si>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</si>
  <si>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</si>
  <si>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</si>
  <si>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</si>
  <si>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</si>
  <si>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</si>
  <si>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</si>
  <si>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</si>
  <si>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</si>
  <si>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</si>
  <si>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</si>
  <si>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</si>
  <si>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</si>
  <si>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</si>
  <si>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</si>
  <si>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</si>
  <si>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</si>
  <si>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</si>
  <si>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</si>
  <si>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</si>
  <si>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</si>
  <si>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</si>
  <si>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</si>
  <si>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</si>
  <si>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</si>
  <si>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</si>
  <si>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</si>
  <si>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</si>
  <si>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</si>
  <si>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</si>
  <si>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</si>
  <si>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</si>
  <si>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</si>
  <si>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</si>
  <si>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</si>
  <si>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</si>
  <si>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</si>
  <si>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</si>
  <si>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</si>
  <si>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</si>
  <si>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</si>
  <si>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</si>
  <si>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</si>
  <si>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</si>
  <si>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</si>
  <si>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</si>
  <si>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</si>
  <si>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</si>
  <si>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</si>
  <si>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</si>
  <si>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</si>
  <si>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</si>
  <si>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</si>
  <si>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</si>
  <si>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</si>
  <si>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</si>
  <si>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</si>
  <si>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</si>
  <si>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</si>
  <si>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</si>
  <si>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</si>
  <si>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</si>
  <si>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</si>
  <si>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</si>
  <si>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</si>
  <si>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</si>
  <si>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</si>
  <si>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</si>
  <si>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</si>
  <si>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</si>
  <si>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</si>
  <si>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</si>
  <si>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</si>
  <si>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</si>
  <si>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</si>
  <si>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</si>
  <si>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</si>
  <si>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</si>
  <si>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</si>
  <si>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</si>
  <si>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</si>
  <si>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</si>
  <si>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</si>
  <si>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</si>
  <si>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</si>
  <si>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</si>
  <si>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</si>
  <si>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</si>
  <si>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</si>
  <si>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</si>
  <si>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</si>
  <si>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</si>
  <si>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</si>
  <si>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</si>
  <si>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</si>
  <si>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</si>
  <si>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</si>
  <si>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</si>
  <si>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</si>
  <si>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</si>
  <si>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</si>
  <si>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</si>
  <si>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</si>
  <si>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</si>
  <si>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</si>
  <si>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</si>
  <si>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</si>
  <si>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</si>
  <si>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</si>
  <si>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</si>
  <si>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</si>
  <si>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</si>
  <si>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</si>
  <si>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</si>
  <si>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</si>
  <si>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</si>
  <si>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</si>
  <si>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</si>
  <si>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</si>
  <si>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</si>
  <si>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</si>
  <si>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</si>
  <si>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</si>
  <si>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</si>
  <si>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</si>
  <si>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</si>
  <si>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</si>
  <si>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</si>
  <si>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</si>
  <si>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</si>
  <si>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</si>
  <si>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</si>
  <si>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</si>
  <si>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</si>
  <si>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</si>
  <si>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</si>
  <si>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</si>
  <si>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</si>
  <si>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</si>
  <si>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</si>
  <si>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</si>
  <si>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</si>
  <si>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</si>
  <si>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</si>
  <si>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</si>
  <si>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</si>
  <si>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</si>
  <si>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</si>
  <si>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</si>
  <si>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</si>
  <si>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</si>
  <si>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</si>
  <si>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</si>
  <si>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</si>
  <si>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</si>
  <si>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</si>
  <si>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</si>
  <si>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</si>
  <si>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</si>
  <si>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</si>
  <si>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</si>
  <si>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</si>
  <si>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</si>
  <si>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</si>
  <si>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</si>
  <si>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</si>
  <si>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</si>
  <si>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</si>
  <si>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</si>
  <si>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</si>
  <si>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</si>
  <si>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</si>
  <si>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</si>
  <si>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</si>
  <si>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</si>
  <si>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</si>
  <si>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</si>
  <si>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</si>
  <si>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</si>
  <si>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</si>
  <si>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</si>
  <si>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</si>
  <si>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</si>
  <si>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</si>
  <si>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</si>
  <si>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</si>
  <si>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</si>
  <si>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</si>
  <si>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</si>
  <si>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</si>
  <si>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</si>
  <si>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</si>
  <si>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</si>
  <si>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</si>
  <si>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</si>
  <si>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</si>
  <si>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</si>
  <si>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</si>
  <si>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</si>
  <si>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</si>
  <si>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</si>
  <si>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</si>
  <si>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</si>
  <si>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</si>
  <si>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</si>
  <si>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</si>
  <si>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</si>
  <si>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</si>
  <si>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</si>
  <si>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</si>
  <si>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</si>
  <si>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</si>
  <si>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</si>
  <si>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</si>
  <si>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</si>
  <si>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</si>
  <si>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</si>
  <si>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</si>
  <si>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</si>
  <si>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</si>
  <si>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</si>
  <si>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</si>
  <si>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</si>
  <si>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</si>
  <si>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</si>
  <si>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</si>
  <si>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</si>
  <si>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</si>
  <si>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</si>
  <si>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</si>
  <si>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</si>
  <si>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</si>
  <si>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</si>
  <si>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</si>
  <si>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</si>
  <si>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</si>
  <si>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</si>
  <si>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</si>
  <si>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</si>
  <si>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</si>
  <si>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</si>
  <si>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</si>
  <si>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</si>
  <si>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</si>
  <si>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</si>
  <si>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</si>
  <si>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</si>
  <si>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</si>
  <si>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</si>
  <si>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</si>
  <si>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</si>
  <si>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</si>
  <si>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</si>
  <si>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</si>
  <si>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</si>
  <si>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</si>
  <si>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</si>
  <si>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</si>
  <si>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</si>
  <si>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</si>
  <si>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</si>
  <si>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</si>
  <si>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</si>
  <si>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</si>
  <si>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</si>
  <si>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</si>
  <si>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</si>
  <si>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</si>
  <si>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</si>
  <si>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</si>
  <si>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</si>
  <si>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</si>
  <si>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</si>
  <si>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</si>
  <si>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</si>
  <si>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</si>
  <si>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</si>
  <si>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</si>
  <si>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</si>
  <si>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</si>
  <si>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</si>
  <si>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</si>
  <si>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</si>
  <si>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</si>
  <si>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</si>
  <si>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</si>
  <si>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</si>
  <si>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</si>
  <si>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</si>
  <si>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</si>
  <si>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</si>
  <si>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</si>
  <si>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</si>
  <si>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</si>
  <si>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</si>
  <si>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</si>
  <si>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</si>
  <si>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</si>
  <si>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</si>
  <si>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</si>
  <si>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</si>
  <si>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</si>
  <si>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</si>
  <si>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</si>
  <si>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</si>
  <si>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</si>
  <si>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</si>
  <si>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</si>
  <si>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</si>
  <si>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</si>
  <si>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</si>
  <si>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</si>
  <si>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</si>
  <si>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</si>
  <si>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</si>
  <si>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</si>
  <si>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</si>
  <si>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</si>
  <si>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</si>
  <si>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</si>
  <si>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</si>
  <si>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</si>
  <si>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</si>
  <si>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</si>
  <si>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</si>
  <si>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</si>
  <si>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</si>
  <si>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</si>
  <si>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</si>
  <si>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</si>
  <si>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</si>
  <si>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</si>
  <si>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</si>
  <si>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</si>
  <si>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</si>
  <si>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</si>
  <si>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</si>
  <si>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</si>
  <si>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</si>
  <si>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</si>
  <si>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</si>
  <si>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</si>
  <si>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</si>
  <si>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</si>
  <si>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</si>
  <si>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</si>
  <si>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</si>
  <si>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</si>
  <si>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</si>
  <si>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</si>
  <si>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</si>
  <si>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</si>
  <si>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</si>
  <si>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</si>
  <si>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</si>
  <si>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</si>
  <si>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</si>
  <si>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</si>
  <si>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</si>
  <si>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</si>
  <si>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</si>
  <si>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</si>
  <si>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</si>
  <si>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</si>
  <si>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</si>
  <si>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</si>
  <si>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</si>
  <si>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</si>
  <si>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</si>
  <si>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</si>
  <si>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</si>
  <si>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</si>
  <si>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</si>
  <si>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</si>
  <si>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</si>
  <si>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</si>
  <si>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</si>
  <si>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</si>
  <si>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</si>
  <si>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</si>
  <si>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</si>
  <si>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</si>
  <si>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</si>
  <si>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</si>
  <si>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</si>
  <si>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</si>
  <si>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</si>
  <si>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</si>
  <si>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</si>
  <si>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</si>
  <si>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</si>
  <si>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</si>
  <si>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</si>
  <si>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</si>
  <si>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</si>
  <si>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</si>
  <si>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</si>
  <si>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</si>
  <si>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</si>
  <si>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</si>
  <si>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</si>
  <si>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</si>
  <si>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</si>
  <si>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</si>
  <si>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</si>
  <si>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</si>
  <si>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</si>
  <si>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</si>
  <si>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</si>
  <si>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</si>
  <si>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</si>
  <si>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</si>
  <si>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</si>
  <si>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</si>
  <si>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</si>
  <si>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</si>
  <si>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</si>
  <si>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</si>
  <si>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</si>
  <si>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</si>
  <si>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</si>
  <si>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</si>
  <si>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</si>
  <si>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</si>
  <si>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</si>
  <si>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</si>
  <si>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</si>
  <si>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</si>
  <si>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</si>
  <si>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</si>
  <si>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</si>
  <si>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</si>
  <si>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</si>
  <si>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</si>
  <si>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</si>
  <si>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</si>
  <si>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</si>
  <si>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</si>
  <si>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</si>
  <si>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</si>
  <si>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</si>
  <si>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</si>
  <si>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</si>
  <si>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</si>
  <si>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</si>
  <si>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</si>
  <si>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</si>
  <si>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</si>
  <si>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</si>
  <si>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</si>
  <si>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</si>
  <si>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</si>
  <si>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</si>
  <si>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</si>
  <si>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</si>
  <si>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</si>
  <si>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</si>
  <si>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</si>
  <si>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</si>
  <si>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</si>
  <si>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</si>
  <si>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</si>
  <si>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</si>
  <si>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</si>
  <si>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</si>
  <si>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</si>
  <si>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</si>
  <si>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</si>
  <si>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</si>
  <si>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</si>
  <si>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</si>
  <si>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</si>
  <si>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</si>
  <si>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</si>
  <si>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</si>
  <si>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</si>
  <si>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</si>
  <si>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</si>
  <si>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</si>
  <si>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</si>
  <si>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</si>
  <si>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</si>
  <si>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</si>
  <si>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</si>
  <si>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</si>
  <si>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</si>
  <si>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</si>
  <si>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</si>
  <si>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</si>
  <si>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</si>
  <si>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</si>
  <si>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</si>
  <si>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</si>
  <si>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</si>
  <si>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</si>
  <si>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</si>
  <si>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</si>
  <si>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</si>
  <si>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</si>
  <si>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</si>
  <si>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</si>
  <si>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</si>
  <si>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</si>
  <si>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</si>
  <si>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</si>
  <si>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</si>
  <si>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</si>
  <si>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</si>
  <si>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</si>
  <si>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</si>
  <si>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</si>
  <si>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</si>
  <si>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</si>
  <si>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</si>
  <si>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</si>
  <si>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</si>
  <si>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</si>
  <si>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</si>
  <si>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</si>
  <si>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</si>
  <si>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</si>
  <si>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</si>
  <si>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</si>
  <si>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</si>
  <si>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</si>
  <si>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</si>
  <si>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</si>
  <si>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</si>
  <si>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</si>
  <si>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</si>
  <si>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</si>
  <si>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</si>
  <si>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</si>
  <si>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</si>
  <si>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</si>
  <si>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</si>
  <si>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</si>
  <si>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</si>
  <si>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</si>
  <si>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</si>
  <si>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</si>
  <si>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</si>
  <si>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</si>
  <si>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</si>
  <si>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</si>
  <si>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</si>
  <si>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</si>
  <si>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</si>
  <si>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</si>
  <si>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</si>
  <si>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</si>
  <si>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</si>
  <si>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</si>
  <si>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</si>
  <si>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</si>
  <si>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</si>
  <si>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</si>
  <si>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</si>
  <si>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</si>
  <si>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</si>
  <si>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</si>
  <si>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</si>
  <si>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</si>
  <si>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</si>
  <si>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</si>
  <si>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</si>
  <si>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</si>
  <si>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</si>
  <si>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</si>
  <si>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</si>
  <si>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</si>
  <si>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</si>
  <si>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</si>
  <si>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</si>
  <si>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</si>
  <si>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</si>
  <si>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</si>
  <si>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</si>
  <si>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</si>
  <si>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</si>
  <si>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</si>
  <si>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</si>
  <si>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</si>
  <si>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</si>
  <si>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</si>
  <si>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</si>
  <si>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</si>
  <si>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</si>
  <si>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</si>
  <si>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</si>
  <si>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</si>
  <si>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</si>
  <si>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</si>
  <si>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</si>
  <si>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</si>
  <si>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</si>
  <si>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</si>
  <si>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</si>
  <si>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</si>
  <si>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</si>
  <si>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</si>
  <si>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</si>
  <si>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</si>
  <si>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</si>
  <si>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</si>
  <si>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</si>
  <si>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</si>
  <si>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</si>
  <si>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</si>
  <si>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</si>
  <si>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</si>
  <si>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</si>
  <si>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</si>
  <si>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</si>
  <si>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</si>
  <si>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</si>
  <si>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</si>
  <si>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</si>
  <si>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</si>
  <si>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</si>
  <si>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</si>
  <si>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</si>
  <si>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</si>
  <si>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</si>
  <si>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</si>
  <si>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</si>
  <si>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</si>
  <si>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</si>
  <si>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</si>
  <si>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</si>
  <si>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</si>
  <si>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</si>
  <si>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</si>
  <si>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</si>
  <si>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</si>
  <si>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</si>
  <si>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</si>
  <si>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</si>
  <si>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</si>
  <si>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</si>
  <si>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</si>
  <si>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</si>
  <si>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</si>
  <si>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</si>
  <si>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</si>
  <si>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</si>
  <si>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</si>
  <si>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</si>
  <si>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</si>
  <si>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</si>
  <si>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</si>
  <si>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</si>
  <si>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</si>
  <si>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</si>
  <si>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</si>
  <si>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</si>
  <si>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</si>
  <si>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</si>
  <si>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</si>
  <si>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</si>
  <si>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</si>
  <si>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</si>
  <si>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</si>
  <si>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</si>
  <si>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</si>
  <si>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</si>
  <si>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</si>
  <si>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</si>
  <si>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</si>
  <si>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</si>
  <si>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</si>
  <si>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</si>
  <si>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</si>
  <si>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</si>
  <si>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</si>
  <si>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</si>
  <si>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</si>
  <si>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</si>
  <si>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</si>
  <si>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</si>
  <si>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</si>
  <si>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</si>
  <si>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</si>
  <si>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</si>
  <si>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</si>
  <si>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</si>
  <si>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</si>
  <si>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</si>
  <si>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</si>
  <si>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</si>
  <si>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</si>
  <si>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</si>
  <si>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</si>
  <si>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</si>
  <si>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</si>
  <si>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</si>
  <si>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</si>
  <si>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</si>
  <si>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</si>
  <si>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</si>
  <si>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</si>
  <si>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</si>
  <si>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</si>
  <si>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</si>
  <si>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</si>
  <si>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</si>
  <si>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</si>
  <si>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</si>
  <si>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</si>
  <si>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</si>
  <si>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</si>
  <si>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</si>
  <si>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</si>
  <si>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</si>
  <si>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</si>
  <si>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</si>
  <si>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</si>
  <si>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</si>
  <si>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</si>
  <si>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</si>
  <si>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</si>
  <si>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</si>
  <si>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</si>
  <si>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</si>
  <si>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</si>
  <si>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</si>
  <si>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</si>
  <si>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</si>
  <si>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</si>
  <si>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</si>
  <si>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</si>
  <si>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</si>
  <si>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</si>
  <si>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</si>
  <si>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</si>
  <si>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</si>
  <si>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</si>
  <si>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</si>
  <si>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</si>
  <si>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</si>
  <si>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</si>
  <si>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</si>
  <si>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</si>
  <si>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</si>
  <si>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</si>
  <si>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</si>
  <si>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</si>
  <si>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</si>
  <si>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</si>
  <si>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</si>
  <si>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</si>
  <si>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</si>
  <si>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</si>
  <si>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</si>
  <si>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</si>
  <si>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</si>
  <si>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</si>
  <si>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</si>
  <si>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</si>
  <si>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</si>
  <si>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</si>
  <si>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</si>
  <si>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</si>
  <si>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</si>
  <si>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</si>
  <si>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</si>
  <si>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</si>
  <si>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</si>
  <si>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</si>
  <si>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</si>
  <si>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</si>
  <si>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</si>
  <si>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</si>
  <si>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</si>
  <si>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</si>
  <si>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</si>
  <si>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</si>
  <si>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</si>
  <si>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</si>
  <si>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</si>
  <si>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</si>
  <si>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</si>
  <si>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</si>
  <si>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</si>
  <si>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</si>
  <si>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</si>
  <si>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</si>
  <si>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</si>
  <si>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</si>
  <si>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</si>
  <si>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</si>
  <si>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</si>
  <si>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</si>
  <si>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</si>
  <si>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</si>
  <si>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</si>
  <si>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</si>
  <si>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</si>
  <si>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</si>
  <si>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</si>
  <si>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</si>
  <si>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</si>
  <si>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</si>
  <si>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</si>
  <si>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</si>
  <si>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</si>
  <si>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</si>
  <si>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</si>
  <si>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</si>
  <si>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</si>
  <si>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</si>
  <si>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</si>
  <si>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</si>
  <si>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</si>
  <si>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</si>
  <si>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</si>
  <si>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</si>
  <si>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</si>
  <si>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</si>
  <si>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</si>
  <si>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</si>
  <si>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</si>
  <si>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</si>
  <si>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</si>
  <si>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</si>
  <si>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</si>
  <si>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</si>
  <si>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</si>
  <si>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</si>
  <si>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</si>
  <si>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</si>
  <si>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</si>
  <si>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</si>
  <si>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</si>
  <si>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</si>
  <si>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</si>
  <si>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</si>
  <si>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</si>
  <si>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</si>
  <si>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</si>
  <si>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</si>
  <si>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</si>
  <si>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</si>
  <si>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</si>
  <si>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</si>
  <si>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</si>
  <si>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</si>
  <si>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</si>
  <si>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</si>
  <si>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</si>
  <si>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</si>
  <si>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</si>
  <si>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</si>
  <si>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</si>
  <si>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</si>
  <si>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</si>
  <si>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</si>
  <si>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</si>
  <si>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</si>
  <si>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</si>
  <si>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</si>
  <si>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</si>
  <si>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</si>
  <si>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</si>
  <si>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</si>
  <si>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</si>
  <si>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</si>
  <si>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</si>
  <si>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</si>
  <si>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</si>
  <si>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</si>
  <si>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</si>
  <si>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</si>
  <si>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</si>
  <si>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</si>
  <si>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</si>
  <si>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</si>
  <si>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</si>
  <si>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</si>
  <si>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</si>
  <si>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</si>
  <si>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</si>
  <si>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</si>
  <si>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</si>
  <si>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</si>
  <si>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</si>
  <si>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</si>
  <si>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</si>
  <si>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</si>
  <si>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</si>
  <si>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</si>
  <si>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</si>
  <si>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</si>
  <si>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</si>
  <si>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</si>
  <si>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</si>
  <si>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</si>
  <si>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</si>
  <si>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</si>
  <si>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</si>
  <si>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</si>
  <si>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</si>
  <si>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</si>
  <si>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</si>
  <si>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</si>
  <si>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</si>
  <si>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</si>
  <si>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</si>
  <si>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</si>
  <si>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</si>
  <si>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</si>
  <si>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</si>
  <si>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</si>
  <si>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</si>
  <si>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</si>
  <si>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</si>
  <si>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</si>
  <si>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</si>
  <si>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</si>
  <si>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</si>
  <si>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</si>
  <si>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</si>
  <si>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</si>
  <si>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</si>
  <si>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</si>
  <si>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</si>
  <si>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</si>
  <si>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</si>
  <si>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</si>
  <si>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</si>
  <si>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</si>
  <si>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</si>
  <si>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</si>
  <si>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</si>
  <si>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</si>
  <si>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</si>
  <si>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</si>
  <si>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</si>
  <si>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</si>
  <si>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</si>
  <si>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</si>
  <si>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</si>
  <si>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</si>
  <si>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</si>
  <si>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</si>
  <si>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</si>
  <si>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</si>
  <si>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</si>
  <si>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</si>
  <si>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</si>
  <si>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</si>
  <si>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</si>
  <si>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</si>
  <si>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</si>
  <si>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</si>
  <si>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</si>
  <si>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</si>
  <si>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</si>
  <si>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</si>
  <si>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</si>
  <si>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</si>
  <si>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</si>
  <si>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</si>
  <si>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</si>
  <si>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</si>
  <si>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</si>
  <si>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</si>
  <si>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</si>
  <si>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</si>
  <si>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</si>
  <si>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</si>
  <si>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</si>
  <si>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</si>
  <si>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</si>
  <si>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</si>
  <si>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</si>
  <si>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</si>
  <si>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</si>
  <si>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</si>
  <si>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</si>
  <si>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</si>
  <si>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</si>
  <si>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</si>
  <si>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</si>
  <si>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</si>
  <si>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</si>
  <si>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</si>
  <si>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</si>
  <si>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</si>
  <si>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</si>
  <si>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</si>
  <si>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</si>
  <si>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</si>
  <si>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</si>
  <si>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</si>
  <si>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</si>
  <si>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</si>
  <si>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</si>
  <si>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</si>
  <si>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</si>
  <si>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</si>
  <si>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</si>
  <si>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</si>
  <si>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</si>
  <si>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</si>
  <si>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</si>
  <si>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</si>
  <si>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</si>
  <si>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</si>
  <si>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</si>
  <si>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</si>
  <si>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</si>
  <si>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</si>
  <si>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</si>
  <si>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</si>
  <si>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</si>
  <si>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</si>
  <si>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</si>
  <si>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</si>
  <si>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</si>
  <si>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</si>
  <si>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</si>
  <si>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</si>
  <si>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</si>
  <si>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</si>
  <si>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</si>
  <si>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</si>
  <si>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</si>
  <si>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</si>
  <si>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</si>
  <si>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</si>
  <si>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</si>
  <si>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</si>
  <si>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</si>
  <si>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</si>
  <si>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</si>
  <si>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</si>
  <si>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</si>
  <si>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</si>
  <si>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</si>
  <si>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</si>
  <si>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</si>
  <si>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</si>
  <si>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</si>
  <si>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</si>
  <si>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</si>
  <si>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</si>
  <si>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</si>
  <si>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</si>
  <si>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</si>
  <si>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</si>
  <si>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</si>
  <si>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</si>
  <si>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</si>
  <si>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</si>
  <si>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</si>
  <si>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</si>
  <si>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</si>
  <si>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</si>
  <si>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</si>
  <si>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</si>
  <si>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</si>
  <si>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</si>
  <si>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</si>
  <si>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</si>
  <si>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</si>
  <si>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</si>
  <si>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</si>
  <si>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</si>
  <si>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</si>
  <si>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</si>
  <si>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</si>
  <si>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</si>
  <si>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</si>
  <si>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</si>
  <si>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</si>
  <si>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</si>
  <si>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</si>
  <si>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</si>
  <si>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</si>
  <si>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</si>
  <si>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</si>
  <si>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</si>
  <si>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</si>
  <si>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</si>
  <si>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</si>
  <si>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</si>
  <si>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</si>
  <si>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</si>
  <si>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</si>
  <si>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</si>
  <si>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</si>
  <si>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</si>
  <si>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</si>
  <si>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</si>
  <si>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</si>
  <si>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</si>
  <si>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</si>
  <si>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</si>
  <si>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</si>
  <si>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</si>
  <si>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</si>
  <si>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</si>
  <si>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</si>
  <si>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</si>
  <si>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</si>
  <si>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</si>
  <si>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</si>
  <si>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</si>
  <si>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</si>
  <si>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</si>
  <si>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</si>
  <si>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</si>
  <si>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</si>
  <si>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</si>
  <si>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</si>
  <si>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</si>
  <si>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</si>
  <si>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</si>
  <si>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</si>
  <si>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</si>
  <si>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</si>
  <si>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</si>
  <si>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</si>
  <si>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</si>
  <si>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</si>
  <si>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</si>
  <si>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</si>
  <si>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</si>
  <si>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</si>
  <si>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</si>
  <si>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</si>
  <si>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</si>
  <si>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</si>
  <si>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</si>
  <si>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</si>
  <si>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</si>
  <si>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</si>
  <si>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</si>
  <si>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</si>
  <si>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</si>
  <si>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</si>
  <si>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</si>
  <si>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</si>
  <si>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</si>
  <si>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</si>
  <si>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</si>
  <si>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</si>
  <si>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</si>
  <si>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</si>
  <si>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</si>
  <si>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</si>
  <si>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</si>
  <si>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</si>
  <si>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</si>
  <si>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</si>
  <si>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</si>
  <si>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</si>
  <si>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</si>
  <si>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</si>
  <si>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</si>
  <si>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</si>
  <si>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</si>
  <si>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</si>
  <si>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</si>
  <si>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</si>
  <si>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</si>
  <si>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</si>
  <si>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</si>
  <si>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</si>
  <si>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</si>
  <si>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</si>
  <si>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</si>
  <si>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</si>
  <si>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</si>
  <si>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</si>
  <si>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</si>
  <si>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</si>
  <si>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</si>
  <si>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</si>
  <si>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</si>
  <si>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</si>
  <si>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</si>
  <si>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</si>
  <si>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</si>
  <si>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</si>
  <si>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</si>
  <si>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</si>
  <si>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</si>
  <si>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</si>
  <si>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</si>
  <si>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</si>
  <si>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</si>
  <si>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</si>
  <si>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</si>
  <si>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</si>
  <si>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</si>
  <si>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</si>
  <si>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</si>
  <si>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</si>
  <si>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</si>
  <si>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</si>
  <si>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</si>
  <si>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</si>
  <si>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</si>
  <si>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</si>
  <si>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</si>
  <si>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</si>
  <si>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</si>
  <si>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</si>
  <si>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</si>
  <si>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</si>
  <si>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</si>
  <si>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</si>
  <si>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</si>
  <si>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</si>
  <si>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</si>
  <si>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</si>
  <si>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</si>
  <si>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</si>
  <si>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</si>
  <si>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</si>
  <si>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</si>
  <si>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</si>
  <si>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</si>
  <si>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</si>
  <si>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</si>
  <si>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</si>
  <si>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</si>
  <si>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</si>
  <si>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</si>
  <si>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</si>
  <si>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</si>
  <si>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</si>
  <si>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</si>
  <si>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</si>
  <si>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</si>
  <si>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</si>
  <si>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</si>
  <si>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</si>
  <si>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</si>
  <si>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</si>
  <si>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</si>
  <si>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</si>
  <si>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</si>
  <si>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</si>
  <si>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</si>
  <si>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</si>
  <si>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</si>
  <si>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</si>
  <si>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</si>
  <si>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</si>
  <si>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</si>
  <si>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</si>
  <si>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</si>
  <si>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</si>
  <si>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</si>
  <si>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</si>
  <si>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</si>
  <si>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</si>
  <si>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</si>
  <si>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</si>
  <si>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</si>
  <si>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</si>
  <si>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</si>
  <si>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</si>
  <si>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</si>
  <si>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</si>
  <si>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</si>
  <si>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</si>
  <si>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</si>
  <si>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</si>
  <si>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</si>
  <si>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</si>
  <si>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</si>
  <si>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</si>
  <si>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</si>
  <si>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</si>
  <si>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</si>
  <si>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</si>
  <si>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</si>
  <si>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</si>
  <si>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</si>
  <si>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</si>
  <si>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</si>
  <si>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</si>
  <si>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</si>
  <si>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</si>
  <si>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</si>
  <si>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</si>
  <si>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</si>
  <si>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</si>
  <si>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</si>
  <si>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</si>
  <si>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</si>
  <si>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</si>
  <si>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</si>
  <si>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</si>
  <si>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</si>
  <si>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</si>
  <si>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</si>
  <si>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</si>
  <si>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</si>
  <si>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</si>
  <si>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</si>
  <si>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</si>
  <si>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</si>
  <si>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</si>
  <si>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</si>
  <si>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</si>
  <si>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</si>
  <si>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</si>
  <si>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</si>
  <si>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</si>
  <si>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</si>
  <si>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</si>
  <si>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</si>
  <si>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</si>
  <si>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</si>
  <si>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</si>
  <si>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</si>
  <si>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</si>
  <si>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</si>
  <si>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</si>
  <si>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</si>
  <si>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</si>
  <si>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</si>
  <si>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</si>
  <si>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</si>
  <si>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</si>
  <si>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</si>
  <si>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</si>
  <si>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</si>
  <si>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</si>
  <si>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</si>
  <si>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</si>
  <si>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</si>
  <si>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</si>
  <si>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</si>
  <si>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</si>
  <si>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</si>
  <si>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</si>
  <si>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</si>
  <si>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</si>
  <si>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</si>
  <si>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</si>
  <si>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</si>
  <si>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</si>
  <si>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</si>
  <si>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</si>
  <si>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</si>
  <si>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</si>
  <si>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</si>
  <si>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</si>
  <si>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</si>
  <si>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</si>
  <si>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</si>
  <si>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</si>
  <si>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</si>
  <si>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</si>
  <si>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</si>
  <si>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</si>
  <si>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</si>
  <si>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</si>
  <si>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</si>
  <si>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</si>
  <si>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</si>
  <si>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</si>
  <si>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</si>
  <si>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</si>
  <si>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</si>
  <si>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</si>
  <si>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</si>
  <si>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</si>
  <si>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</si>
  <si>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</si>
  <si>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</si>
  <si>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</si>
  <si>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</si>
  <si>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</si>
  <si>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</si>
  <si>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</si>
  <si>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</si>
  <si>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</si>
  <si>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</si>
  <si>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</si>
  <si>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</si>
  <si>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</si>
  <si>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</si>
  <si>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</si>
  <si>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</si>
  <si>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</si>
  <si>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</si>
  <si>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</si>
  <si>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</si>
  <si>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</si>
  <si>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</si>
  <si>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</si>
  <si>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</si>
  <si>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</si>
  <si>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</si>
  <si>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</si>
  <si>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</si>
  <si>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</si>
  <si>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</si>
  <si>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</si>
  <si>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</si>
  <si>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</si>
  <si>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</si>
  <si>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</si>
  <si>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</si>
  <si>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</si>
  <si>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</si>
  <si>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</si>
  <si>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</si>
  <si>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</si>
  <si>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</si>
  <si>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</si>
  <si>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</si>
  <si>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</si>
  <si>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</si>
  <si>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</si>
  <si>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</si>
  <si>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</si>
  <si>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</si>
  <si>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</si>
  <si>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</si>
  <si>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</si>
  <si>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</si>
  <si>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</si>
  <si>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</si>
  <si>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</si>
  <si>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</si>
  <si>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</si>
  <si>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</si>
  <si>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</si>
  <si>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</si>
  <si>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</si>
  <si>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</si>
  <si>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</si>
  <si>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</si>
  <si>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</si>
  <si>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</si>
  <si>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</si>
  <si>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</si>
  <si>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</si>
  <si>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</si>
  <si>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</si>
  <si>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</si>
  <si>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</si>
  <si>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</si>
  <si>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</si>
  <si>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</si>
  <si>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</si>
  <si>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</si>
  <si>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</si>
  <si>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</si>
  <si>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</si>
  <si>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</si>
  <si>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</si>
  <si>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</si>
  <si>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</si>
  <si>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</si>
  <si>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</si>
  <si>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</si>
  <si>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</si>
  <si>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</si>
  <si>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</si>
  <si>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</si>
  <si>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</si>
  <si>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</si>
  <si>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</si>
  <si>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</si>
  <si>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</si>
  <si>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</si>
  <si>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</si>
  <si>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</si>
  <si>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</si>
  <si>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</si>
  <si>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</si>
  <si>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</si>
  <si>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</si>
  <si>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</si>
  <si>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</si>
  <si>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</si>
  <si>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</si>
  <si>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</si>
  <si>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</si>
  <si>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</si>
  <si>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</si>
  <si>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</si>
  <si>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</si>
  <si>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</si>
  <si>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</si>
  <si>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</si>
  <si>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</si>
  <si>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</si>
  <si>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</si>
  <si>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</si>
  <si>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</si>
  <si>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</si>
  <si>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</si>
  <si>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</si>
  <si>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</si>
  <si>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</si>
  <si>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</si>
  <si>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</si>
  <si>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</si>
  <si>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</si>
  <si>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</si>
  <si>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</si>
  <si>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</si>
  <si>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</si>
  <si>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</si>
  <si>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</si>
  <si>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</si>
  <si>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</si>
  <si>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</si>
  <si>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</si>
  <si>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</si>
  <si>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</si>
  <si>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</si>
  <si>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</si>
  <si>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</si>
  <si>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</si>
  <si>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</si>
  <si>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</si>
  <si>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</si>
  <si>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</si>
  <si>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</si>
  <si>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</si>
  <si>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</si>
  <si>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</si>
  <si>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</si>
  <si>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</si>
  <si>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</si>
  <si>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</si>
  <si>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</si>
  <si>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</si>
  <si>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</si>
  <si>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</si>
  <si>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</si>
  <si>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</si>
  <si>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</si>
  <si>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</si>
  <si>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</si>
  <si>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</si>
  <si>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</si>
  <si>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</si>
  <si>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</si>
  <si>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</si>
  <si>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</si>
  <si>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</si>
  <si>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</si>
  <si>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</si>
  <si>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</si>
  <si>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</si>
  <si>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</si>
  <si>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</si>
  <si>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</si>
  <si>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</si>
  <si>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</si>
  <si>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</si>
  <si>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</si>
  <si>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</si>
  <si>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</si>
  <si>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</si>
  <si>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</si>
  <si>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</si>
  <si>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</si>
  <si>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</si>
  <si>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</si>
  <si>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</si>
  <si>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</si>
  <si>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</si>
  <si>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</si>
  <si>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</si>
  <si>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</si>
  <si>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</si>
  <si>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</si>
  <si>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</si>
  <si>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</si>
  <si>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</si>
  <si>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</si>
  <si>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</si>
  <si>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</si>
  <si>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</si>
  <si>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</si>
  <si>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</si>
  <si>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</si>
  <si>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</si>
  <si>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</si>
  <si>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</si>
  <si>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</si>
  <si>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</si>
  <si>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</si>
  <si>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</si>
  <si>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</si>
  <si>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</si>
  <si>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</si>
  <si>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</si>
  <si>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</si>
  <si>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</si>
  <si>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</si>
  <si>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</si>
  <si>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</si>
  <si>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</si>
  <si>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</si>
  <si>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</si>
  <si>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</si>
  <si>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</si>
  <si>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</si>
  <si>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</si>
  <si>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</si>
  <si>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</si>
  <si>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</si>
  <si>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</si>
  <si>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</si>
  <si>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</si>
  <si>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</si>
  <si>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</si>
  <si>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</si>
  <si>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</si>
  <si>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</si>
  <si>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</si>
  <si>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</si>
  <si>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</si>
  <si>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</si>
  <si>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</si>
  <si>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</si>
  <si>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</si>
  <si>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</si>
  <si>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</si>
  <si>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</si>
  <si>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</si>
  <si>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</si>
  <si>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</si>
  <si>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</si>
  <si>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</si>
  <si>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</si>
  <si>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</si>
  <si>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</si>
  <si>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</si>
  <si>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</si>
  <si>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</si>
  <si>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</si>
  <si>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</si>
  <si>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</si>
  <si>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</si>
  <si>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</si>
  <si>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</si>
  <si>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</si>
  <si>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</si>
  <si>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</si>
  <si>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</si>
  <si>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</si>
  <si>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</si>
  <si>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</si>
  <si>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</si>
  <si>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</si>
  <si>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</si>
  <si>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</si>
  <si>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</si>
  <si>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</si>
  <si>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</si>
  <si>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</si>
  <si>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</si>
  <si>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</si>
  <si>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</si>
  <si>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</si>
  <si>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</si>
  <si>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</si>
  <si>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</si>
  <si>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</si>
  <si>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</si>
  <si>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</si>
  <si>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</si>
  <si>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</si>
  <si>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</si>
  <si>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</si>
  <si>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</si>
  <si>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</si>
  <si>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</si>
  <si>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</si>
  <si>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</si>
  <si>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</si>
  <si>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</si>
  <si>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</si>
  <si>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</si>
  <si>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</si>
  <si>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</si>
  <si>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</si>
  <si>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</si>
  <si>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</si>
  <si>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</si>
  <si>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</si>
  <si>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</si>
  <si>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</si>
  <si>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</si>
  <si>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</si>
  <si>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</si>
  <si>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</si>
  <si>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</si>
  <si>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</si>
  <si>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</si>
  <si>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</si>
  <si>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</si>
  <si>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</si>
  <si>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</si>
  <si>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</si>
  <si>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</si>
  <si>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</si>
  <si>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</si>
  <si>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</si>
  <si>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</si>
  <si>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</si>
  <si>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</si>
  <si>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</si>
  <si>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</si>
  <si>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</si>
  <si>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</si>
  <si>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</si>
  <si>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</si>
  <si>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</si>
  <si>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</si>
  <si>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</si>
  <si>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</si>
  <si>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</si>
  <si>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</si>
  <si>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</si>
  <si>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</si>
  <si>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</si>
  <si>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</si>
  <si>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</si>
  <si>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</si>
  <si>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</si>
  <si>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</si>
  <si>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</si>
  <si>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</si>
  <si>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</si>
  <si>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</si>
  <si>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</si>
  <si>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</si>
  <si>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</si>
  <si>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</si>
  <si>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</si>
  <si>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</si>
  <si>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</si>
  <si>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</si>
  <si>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</si>
  <si>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</si>
  <si>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</si>
  <si>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</si>
  <si>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</si>
  <si>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</si>
  <si>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</si>
  <si>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</si>
  <si>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</si>
  <si>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</si>
  <si>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</si>
  <si>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</si>
  <si>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</si>
  <si>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</si>
  <si>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</si>
  <si>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</si>
  <si>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</si>
  <si>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</si>
  <si>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</si>
  <si>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</si>
  <si>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</si>
  <si>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</si>
  <si>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</si>
  <si>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</si>
  <si>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</si>
  <si>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</si>
  <si>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</si>
  <si>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</si>
  <si>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</si>
  <si>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</si>
  <si>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</si>
  <si>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</si>
  <si>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</si>
  <si>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</si>
  <si>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</si>
  <si>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</si>
  <si>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</si>
  <si>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</si>
  <si>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</si>
  <si>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</si>
  <si>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</si>
  <si>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</si>
  <si>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</si>
  <si>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</si>
  <si>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</si>
  <si>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</si>
  <si>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</si>
  <si>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</si>
  <si>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</si>
  <si>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</si>
  <si>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</si>
  <si>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</si>
  <si>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</si>
  <si>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</si>
  <si>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</si>
  <si>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</si>
  <si>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</si>
  <si>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</si>
  <si>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</si>
  <si>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</si>
  <si>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</si>
  <si>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</si>
  <si>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</si>
  <si>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</si>
  <si>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</si>
  <si>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</si>
  <si>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</si>
  <si>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</si>
  <si>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</si>
  <si>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</si>
  <si>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</si>
  <si>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</si>
  <si>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</si>
  <si>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</si>
  <si>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</si>
  <si>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</si>
  <si>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</si>
  <si>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</si>
  <si>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</si>
  <si>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</si>
  <si>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</si>
  <si>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</si>
  <si>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</si>
  <si>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</si>
  <si>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</si>
  <si>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</si>
  <si>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</si>
  <si>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</si>
  <si>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</si>
  <si>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</si>
  <si>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</si>
  <si>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</si>
  <si>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</si>
  <si>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</si>
  <si>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</si>
  <si>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</si>
  <si>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</si>
  <si>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</si>
  <si>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</si>
  <si>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</si>
  <si>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</si>
  <si>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</si>
  <si>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</si>
  <si>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</si>
  <si>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</si>
  <si>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</si>
  <si>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</si>
  <si>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</si>
  <si>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</si>
  <si>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</si>
  <si>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</si>
  <si>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</si>
  <si>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</si>
  <si>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</si>
  <si>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</si>
  <si>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</si>
  <si>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</si>
  <si>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</si>
  <si>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</si>
  <si>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</si>
  <si>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</si>
  <si>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</si>
  <si>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</si>
  <si>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</si>
  <si>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</si>
  <si>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</si>
  <si>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</si>
  <si>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</si>
  <si>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</si>
  <si>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</si>
  <si>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</si>
  <si>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</si>
  <si>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</si>
  <si>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</si>
  <si>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</si>
  <si>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</si>
  <si>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</si>
  <si>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</si>
  <si>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</si>
  <si>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</si>
  <si>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</si>
  <si>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</si>
  <si>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</si>
  <si>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</si>
  <si>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</si>
  <si>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</si>
  <si>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</si>
  <si>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</si>
  <si>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</si>
  <si>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</si>
  <si>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</si>
  <si>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</si>
  <si>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</si>
  <si>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</si>
  <si>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</si>
  <si>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</si>
  <si>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</si>
  <si>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</si>
  <si>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</si>
  <si>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</si>
  <si>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</si>
  <si>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</si>
  <si>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</si>
  <si>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</si>
  <si>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</si>
  <si>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</si>
  <si>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</si>
  <si>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</si>
  <si>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</si>
  <si>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</si>
  <si>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</si>
  <si>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</si>
  <si>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</si>
  <si>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</si>
  <si>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</si>
  <si>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</si>
  <si>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</si>
  <si>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</si>
  <si>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</si>
  <si>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</si>
  <si>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</si>
  <si>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</si>
  <si>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</si>
  <si>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</si>
  <si>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</si>
  <si>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</si>
  <si>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</si>
  <si>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</si>
  <si>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</si>
  <si>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</si>
  <si>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</si>
  <si>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</si>
  <si>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</si>
  <si>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</si>
  <si>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</si>
  <si>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</si>
  <si>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</si>
  <si>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</si>
  <si>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</si>
  <si>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</si>
  <si>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</si>
  <si>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</si>
  <si>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</si>
  <si>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</si>
  <si>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</si>
  <si>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</si>
  <si>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</si>
  <si>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</si>
  <si>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</si>
  <si>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</si>
  <si>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</si>
  <si>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</si>
  <si>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</si>
  <si>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</si>
  <si>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</si>
  <si>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</si>
  <si>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</si>
  <si>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</si>
  <si>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</si>
  <si>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</si>
  <si>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</si>
  <si>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</si>
  <si>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</si>
  <si>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</si>
  <si>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</si>
  <si>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</si>
  <si>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</si>
  <si>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</si>
  <si>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</si>
  <si>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</si>
  <si>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</si>
  <si>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</si>
  <si>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</si>
  <si>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</si>
  <si>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</si>
  <si>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</si>
  <si>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</si>
  <si>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</si>
  <si>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</si>
  <si>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</si>
  <si>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</si>
  <si>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</si>
  <si>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</si>
  <si>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</si>
  <si>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</si>
  <si>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</si>
  <si>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</si>
  <si>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</si>
  <si>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</si>
  <si>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</si>
  <si>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</si>
  <si>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</si>
  <si>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</si>
  <si>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</si>
  <si>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</si>
  <si>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</si>
  <si>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</si>
  <si>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</si>
  <si>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</si>
  <si>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</si>
  <si>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</si>
  <si>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</si>
  <si>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</si>
  <si>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</si>
  <si>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</si>
  <si>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</si>
  <si>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</si>
  <si>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</si>
  <si>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</si>
  <si>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</si>
  <si>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</si>
  <si>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</si>
  <si>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</si>
  <si>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</si>
  <si>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</si>
  <si>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</si>
  <si>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</si>
  <si>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</si>
  <si>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</si>
  <si>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</si>
  <si>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</si>
  <si>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</si>
  <si>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</si>
  <si>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</si>
  <si>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</si>
  <si>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</si>
  <si>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</si>
  <si>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</si>
  <si>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</si>
  <si>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</si>
  <si>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</si>
  <si>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</si>
  <si>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</si>
  <si>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</si>
  <si>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</si>
  <si>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</si>
  <si>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</si>
  <si>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</si>
  <si>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</si>
  <si>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</si>
  <si>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</si>
  <si>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</si>
  <si>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</si>
  <si>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</si>
  <si>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</si>
  <si>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</si>
  <si>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</si>
  <si>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</si>
  <si>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</si>
  <si>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</si>
  <si>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</si>
  <si>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</si>
  <si>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</si>
  <si>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</si>
  <si>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</si>
  <si>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</si>
  <si>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</si>
  <si>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</si>
  <si>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</si>
  <si>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</si>
  <si>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</si>
  <si>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</si>
  <si>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</si>
  <si>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</si>
  <si>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</si>
  <si>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</si>
  <si>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</si>
  <si>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</si>
  <si>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</si>
  <si>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</si>
  <si>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</si>
  <si>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</si>
  <si>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</si>
  <si>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</si>
  <si>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</si>
  <si>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</si>
  <si>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</si>
  <si>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</si>
  <si>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</si>
  <si>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</si>
  <si>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</si>
  <si>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</si>
  <si>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</si>
  <si>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</si>
  <si>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</si>
  <si>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</si>
  <si>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</si>
  <si>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</si>
  <si>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</si>
  <si>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</si>
  <si>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</si>
  <si>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</si>
  <si>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</si>
  <si>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</si>
  <si>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</si>
  <si>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</si>
  <si>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</si>
  <si>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</si>
  <si>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</si>
  <si>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</si>
  <si>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</si>
  <si>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</si>
  <si>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</si>
  <si>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</si>
  <si>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</si>
  <si>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</si>
  <si>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</si>
  <si>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</si>
  <si>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</si>
  <si>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</si>
  <si>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</si>
  <si>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</si>
  <si>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</si>
  <si>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</si>
  <si>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</si>
  <si>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</si>
  <si>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</si>
  <si>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</si>
  <si>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</si>
  <si>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</si>
  <si>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</si>
  <si>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</si>
  <si>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</si>
  <si>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</si>
  <si>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</si>
  <si>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</si>
  <si>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</si>
  <si>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</si>
  <si>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</si>
  <si>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</si>
  <si>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</si>
  <si>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</si>
  <si>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</si>
  <si>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</si>
  <si>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</si>
  <si>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</si>
  <si>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</si>
  <si>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</si>
  <si>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</si>
  <si>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</si>
  <si>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</si>
  <si>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</si>
  <si>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</si>
  <si>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</si>
  <si>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</si>
  <si>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</si>
  <si>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</si>
  <si>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</si>
  <si>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</si>
  <si>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</si>
  <si>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</si>
  <si>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</si>
  <si>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</si>
  <si>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</si>
  <si>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</si>
  <si>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</si>
  <si>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</si>
  <si>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</si>
  <si>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</si>
  <si>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</si>
  <si>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</si>
  <si>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</si>
  <si>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</si>
  <si>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</si>
  <si>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</si>
  <si>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</si>
  <si>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</si>
  <si>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</si>
  <si>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</si>
  <si>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</si>
  <si>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</si>
  <si>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</si>
  <si>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</si>
  <si>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</si>
  <si>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</si>
  <si>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</si>
  <si>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</si>
  <si>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</si>
  <si>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</si>
  <si>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</si>
  <si>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</si>
  <si>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</si>
  <si>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</si>
  <si>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</si>
  <si>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</si>
  <si>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</si>
  <si>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</si>
  <si>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</si>
  <si>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</si>
  <si>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</si>
  <si>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</si>
  <si>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</si>
  <si>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</si>
  <si>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</si>
  <si>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</si>
  <si>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</si>
  <si>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</si>
  <si>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</si>
  <si>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</si>
  <si>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</si>
  <si>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</si>
  <si>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</si>
  <si>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</si>
  <si>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</si>
  <si>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</si>
  <si>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</si>
  <si>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</si>
  <si>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</si>
  <si>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</si>
  <si>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</si>
  <si>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</si>
  <si>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</si>
  <si>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</si>
  <si>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</si>
  <si>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</si>
  <si>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</si>
  <si>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</si>
  <si>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</si>
  <si>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</si>
  <si>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</si>
  <si>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</si>
  <si>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</si>
  <si>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</si>
  <si>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</si>
  <si>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</si>
  <si>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</si>
  <si>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</si>
  <si>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</si>
  <si>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</si>
  <si>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</si>
  <si>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</si>
  <si>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</si>
  <si>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</si>
  <si>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</si>
  <si>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</si>
  <si>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</si>
  <si>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</si>
  <si>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</si>
  <si>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</si>
  <si>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</si>
  <si>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</si>
  <si>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</si>
  <si>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</si>
  <si>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</si>
  <si>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</si>
  <si>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</si>
  <si>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</si>
  <si>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</si>
  <si>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</si>
  <si>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</si>
  <si>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</si>
  <si>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</si>
  <si>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</si>
  <si>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</si>
  <si>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</si>
  <si>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</si>
  <si>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</si>
  <si>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</si>
  <si>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</si>
  <si>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</si>
  <si>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</si>
  <si>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</si>
  <si>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</si>
  <si>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</si>
  <si>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</si>
  <si>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</si>
  <si>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</si>
  <si>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</si>
  <si>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</si>
  <si>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</si>
  <si>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</si>
  <si>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</si>
  <si>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</si>
  <si>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</si>
  <si>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</si>
  <si>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</si>
  <si>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</si>
  <si>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</si>
  <si>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</si>
  <si>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</si>
  <si>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</si>
  <si>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</si>
  <si>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</si>
  <si>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</si>
  <si>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</si>
  <si>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</si>
  <si>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</si>
  <si>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</si>
  <si>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</si>
  <si>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</si>
  <si>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</si>
  <si>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</si>
  <si>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</si>
  <si>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</si>
  <si>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</si>
  <si>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</si>
  <si>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</si>
  <si>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</si>
  <si>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</si>
  <si>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</si>
  <si>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</si>
  <si>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</si>
  <si>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</si>
  <si>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</si>
  <si>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</si>
  <si>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</si>
  <si>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</si>
  <si>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</si>
  <si>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</si>
  <si>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</si>
  <si>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</si>
  <si>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</si>
  <si>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</si>
  <si>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</si>
  <si>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</si>
  <si>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</si>
  <si>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</si>
  <si>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</si>
  <si>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</si>
  <si>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</si>
  <si>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</si>
  <si>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</si>
  <si>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</si>
  <si>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</si>
  <si>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</si>
  <si>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</si>
  <si>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</si>
  <si>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</si>
  <si>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</si>
  <si>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</si>
  <si>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</si>
  <si>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</si>
  <si>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</si>
  <si>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</si>
  <si>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</si>
  <si>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</si>
  <si>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</si>
  <si>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</si>
  <si>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</si>
  <si>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</si>
  <si>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</si>
  <si>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</si>
  <si>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</si>
  <si>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</si>
  <si>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</si>
  <si>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</si>
  <si>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</si>
  <si>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</si>
  <si>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</si>
  <si>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</si>
  <si>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</si>
  <si>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</si>
  <si>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</si>
  <si>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</si>
  <si>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</si>
  <si>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</si>
  <si>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</si>
  <si>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</si>
  <si>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</si>
  <si>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</si>
  <si>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</si>
  <si>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</si>
  <si>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</si>
  <si>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</si>
  <si>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</si>
  <si>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</si>
  <si>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</si>
  <si>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</si>
  <si>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</si>
  <si>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</si>
  <si>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</si>
  <si>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</si>
  <si>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</si>
  <si>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</si>
  <si>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</si>
  <si>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</si>
  <si>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</si>
  <si>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</si>
  <si>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</si>
  <si>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</si>
  <si>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</si>
  <si>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</si>
  <si>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</si>
  <si>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</si>
  <si>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</si>
  <si>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</si>
  <si>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</si>
  <si>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</si>
  <si>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</si>
  <si>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</si>
  <si>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</si>
  <si>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</si>
  <si>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</si>
  <si>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</si>
  <si>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</si>
  <si>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</si>
  <si>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</si>
  <si>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</si>
  <si>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</si>
  <si>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</si>
  <si>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</si>
  <si>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</si>
  <si>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</si>
  <si>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</si>
  <si>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</si>
  <si>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</si>
  <si>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</si>
  <si>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</si>
  <si>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</si>
  <si>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</si>
  <si>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</si>
  <si>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</si>
  <si>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</si>
  <si>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</si>
  <si>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</si>
  <si>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</si>
  <si>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</si>
  <si>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</si>
  <si>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</si>
  <si>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</si>
  <si>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</si>
  <si>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</si>
  <si>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</si>
  <si>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</si>
  <si>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</si>
  <si>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</si>
  <si>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</si>
  <si>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</si>
  <si>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</si>
  <si>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</si>
  <si>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</si>
  <si>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</si>
  <si>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</si>
  <si>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</si>
  <si>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</si>
  <si>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</si>
  <si>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</si>
  <si>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</si>
  <si>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</si>
  <si>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</si>
  <si>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</si>
  <si>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</si>
  <si>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</si>
  <si>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</si>
  <si>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</si>
  <si>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</si>
  <si>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</si>
  <si>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</si>
  <si>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</si>
  <si>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</si>
  <si>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</si>
  <si>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</si>
  <si>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</si>
  <si>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</si>
  <si>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</si>
  <si>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</si>
  <si>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</si>
  <si>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</si>
  <si>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</si>
  <si>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</si>
  <si>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</si>
  <si>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</si>
  <si>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</si>
  <si>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</si>
  <si>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</si>
  <si>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</si>
  <si>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</si>
  <si>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</si>
  <si>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</si>
  <si>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</si>
  <si>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</si>
  <si>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</si>
  <si>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</si>
  <si>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</si>
  <si>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</si>
  <si>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</si>
  <si>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</si>
  <si>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</si>
  <si>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</si>
  <si>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</si>
  <si>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</si>
  <si>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</si>
  <si>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</si>
  <si>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</si>
  <si>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</si>
  <si>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</si>
  <si>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</si>
  <si>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</si>
  <si>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</si>
  <si>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</si>
  <si>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</si>
  <si>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</si>
  <si>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</si>
  <si>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</si>
  <si>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</si>
  <si>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</si>
  <si>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</si>
  <si>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</si>
  <si>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</si>
  <si>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</si>
  <si>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</si>
  <si>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</si>
  <si>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</si>
  <si>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</si>
  <si>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</si>
  <si>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</si>
  <si>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</si>
  <si>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</si>
  <si>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</si>
  <si>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</si>
  <si>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</si>
  <si>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</si>
  <si>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</si>
  <si>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</si>
  <si>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</si>
  <si>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</si>
  <si>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</si>
  <si>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</si>
  <si>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</si>
  <si>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</si>
  <si>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</si>
  <si>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</si>
  <si>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</si>
  <si>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</si>
  <si>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</si>
  <si>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</si>
  <si>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</si>
  <si>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</si>
  <si>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</si>
  <si>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</si>
  <si>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</si>
  <si>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</si>
  <si>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</si>
  <si>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</si>
  <si>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</si>
  <si>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</si>
  <si>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</si>
  <si>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</si>
  <si>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</si>
  <si>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</si>
  <si>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</si>
  <si>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</si>
  <si>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</si>
  <si>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</si>
  <si>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</si>
  <si>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</si>
  <si>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</si>
  <si>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</si>
  <si>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</si>
  <si>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</si>
  <si>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</si>
  <si>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</si>
  <si>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</si>
  <si>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</si>
  <si>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</si>
  <si>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</si>
  <si>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</si>
  <si>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</si>
  <si>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</si>
  <si>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</si>
  <si>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</si>
  <si>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</si>
  <si>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</si>
  <si>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</si>
  <si>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</si>
  <si>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</si>
  <si>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</si>
  <si>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</si>
  <si>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</si>
  <si>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</si>
  <si>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</si>
  <si>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</si>
  <si>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</si>
  <si>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</si>
  <si>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</si>
  <si>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</si>
  <si>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</si>
  <si>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</si>
  <si>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</si>
  <si>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</si>
  <si>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</si>
  <si>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</si>
  <si>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</si>
  <si>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</si>
  <si>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</si>
  <si>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</si>
  <si>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</si>
  <si>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</si>
  <si>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</si>
  <si>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</si>
  <si>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</si>
  <si>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</si>
  <si>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</si>
  <si>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</si>
  <si>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</si>
  <si>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</si>
  <si>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</si>
  <si>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</si>
  <si>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</si>
  <si>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</si>
  <si>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</si>
  <si>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</si>
  <si>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</si>
  <si>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</si>
  <si>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</si>
  <si>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</si>
  <si>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</si>
  <si>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</si>
  <si>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</si>
  <si>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</si>
  <si>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</si>
  <si>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</si>
  <si>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</si>
  <si>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</si>
  <si>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</si>
  <si>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</si>
  <si>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</si>
  <si>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</si>
  <si>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</si>
  <si>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</si>
  <si>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</si>
  <si>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</si>
  <si>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</si>
  <si>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</si>
  <si>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</si>
  <si>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</si>
  <si>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</si>
  <si>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</si>
  <si>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</si>
  <si>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</si>
  <si>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</si>
  <si>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</si>
  <si>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</si>
  <si>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</si>
  <si>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</si>
  <si>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</si>
  <si>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</si>
  <si>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</si>
  <si>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</si>
  <si>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</si>
  <si>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</si>
  <si>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</si>
  <si>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</si>
  <si>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</si>
  <si>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</si>
  <si>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</si>
  <si>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</si>
  <si>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</si>
  <si>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</si>
  <si>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</si>
  <si>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</si>
  <si>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</si>
  <si>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</si>
  <si>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</si>
  <si>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</si>
  <si>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</si>
  <si>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</si>
  <si>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</si>
  <si>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</si>
  <si>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</si>
  <si>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</si>
  <si>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</si>
  <si>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</si>
  <si>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</si>
  <si>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</si>
  <si>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</si>
  <si>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</si>
  <si>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</si>
  <si>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</si>
  <si>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</si>
  <si>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</si>
  <si>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</si>
  <si>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</si>
  <si>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</si>
  <si>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</si>
  <si>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</si>
  <si>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</si>
  <si>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</si>
  <si>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</si>
  <si>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</si>
  <si>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</si>
  <si>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</si>
  <si>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</si>
  <si>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</si>
  <si>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</si>
  <si>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</si>
  <si>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</si>
  <si>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</si>
  <si>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</si>
  <si>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</si>
  <si>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</si>
  <si>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</si>
  <si>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</si>
  <si>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</si>
  <si>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</si>
  <si>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</si>
  <si>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</si>
  <si>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</si>
  <si>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</si>
  <si>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</si>
  <si>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</si>
  <si>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</si>
  <si>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</si>
  <si>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</si>
  <si>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</si>
  <si>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</si>
  <si>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</si>
  <si>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</si>
  <si>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</si>
  <si>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</si>
  <si>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</si>
  <si>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</si>
  <si>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</si>
  <si>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</si>
  <si>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</si>
  <si>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</si>
  <si>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</si>
  <si>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</si>
  <si>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</si>
  <si>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</si>
  <si>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</si>
  <si>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</si>
  <si>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</si>
  <si>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</si>
  <si>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</si>
  <si>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</si>
  <si>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</si>
  <si>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</si>
  <si>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</si>
  <si>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</si>
  <si>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</si>
  <si>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</si>
  <si>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</si>
  <si>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</si>
  <si>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</si>
  <si>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</si>
  <si>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</si>
  <si>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</si>
  <si>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</si>
  <si>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</si>
  <si>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</si>
  <si>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</si>
  <si>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</si>
  <si>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</si>
  <si>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</si>
  <si>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</si>
  <si>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</si>
  <si>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</si>
  <si>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</si>
  <si>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</si>
  <si>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</si>
  <si>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</si>
  <si>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</si>
  <si>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</si>
  <si>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</si>
  <si>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</si>
  <si>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</si>
  <si>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</si>
  <si>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</si>
  <si>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</si>
  <si>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</si>
  <si>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</si>
  <si>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</si>
  <si>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</si>
  <si>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</si>
  <si>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</si>
  <si>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</si>
  <si>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</si>
  <si>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</si>
  <si>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</si>
  <si>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</si>
  <si>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</si>
  <si>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</si>
  <si>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</si>
  <si>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</si>
  <si>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</si>
  <si>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</si>
  <si>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</si>
  <si>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</si>
  <si>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</si>
  <si>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</si>
  <si>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</si>
  <si>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</si>
  <si>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</si>
  <si>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</si>
  <si>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</si>
  <si>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</si>
  <si>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</si>
  <si>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</si>
  <si>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</si>
  <si>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</si>
  <si>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</si>
  <si>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</si>
  <si>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</si>
  <si>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</si>
  <si>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</si>
  <si>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</si>
  <si>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</si>
  <si>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</si>
  <si>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</si>
  <si>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</si>
  <si>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</si>
  <si>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</si>
  <si>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</si>
  <si>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</si>
  <si>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</si>
  <si>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</si>
  <si>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</si>
  <si>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</si>
  <si>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</si>
  <si>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</si>
  <si>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</si>
  <si>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</si>
  <si>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</si>
  <si>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</si>
  <si>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</si>
  <si>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</si>
  <si>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</si>
  <si>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</si>
  <si>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</si>
  <si>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</si>
  <si>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</si>
  <si>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</si>
  <si>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</si>
  <si>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</si>
  <si>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</si>
  <si>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</si>
  <si>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</si>
  <si>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</si>
  <si>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</si>
  <si>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</si>
  <si>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</si>
  <si>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</si>
  <si>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</si>
  <si>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</si>
  <si>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</si>
  <si>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</si>
  <si>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</si>
  <si>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</si>
  <si>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</si>
  <si>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</si>
  <si>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</si>
  <si>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</si>
  <si>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</si>
  <si>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</si>
  <si>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</si>
  <si>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</si>
  <si>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</si>
  <si>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</si>
  <si>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</si>
  <si>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</si>
  <si>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</si>
  <si>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</si>
  <si>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</si>
  <si>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</si>
  <si>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</si>
  <si>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</si>
  <si>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</si>
  <si>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</si>
  <si>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</si>
  <si>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</si>
  <si>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</si>
  <si>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</si>
  <si>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</si>
  <si>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</si>
  <si>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</si>
  <si>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</si>
  <si>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</si>
  <si>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</si>
  <si>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</si>
  <si>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</si>
  <si>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</si>
  <si>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</si>
  <si>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</si>
  <si>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</si>
  <si>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</si>
  <si>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</si>
  <si>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</si>
  <si>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</si>
  <si>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</si>
  <si>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</si>
  <si>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</si>
  <si>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</si>
  <si>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</si>
  <si>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</si>
  <si>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</si>
  <si>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</si>
  <si>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</si>
  <si>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</si>
  <si>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</si>
  <si>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</si>
  <si>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</si>
  <si>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</si>
  <si>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</si>
  <si>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</si>
  <si>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</si>
  <si>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</si>
  <si>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</si>
  <si>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</si>
  <si>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</si>
  <si>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</si>
  <si>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</si>
  <si>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</si>
  <si>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</si>
  <si>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</si>
  <si>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</si>
  <si>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</si>
  <si>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</si>
  <si>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</si>
  <si>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</si>
  <si>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</si>
  <si>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</si>
  <si>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</si>
  <si>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</si>
  <si>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</si>
  <si>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</si>
  <si>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</si>
  <si>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</si>
  <si>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</si>
  <si>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</si>
  <si>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</si>
  <si>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</si>
  <si>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</si>
  <si>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</si>
  <si>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</si>
  <si>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</si>
  <si>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</si>
  <si>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</si>
  <si>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</si>
  <si>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</si>
  <si>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</si>
  <si>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</si>
  <si>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</si>
  <si>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</si>
  <si>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</si>
  <si>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</si>
  <si>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</si>
  <si>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</si>
  <si>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</si>
  <si>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</si>
  <si>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</si>
  <si>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</si>
  <si>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</si>
  <si>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</si>
  <si>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</si>
  <si>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</si>
  <si>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</si>
  <si>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</si>
  <si>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</si>
  <si>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</si>
  <si>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</si>
  <si>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</si>
  <si>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</si>
  <si>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</si>
  <si>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</si>
  <si>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</si>
  <si>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</si>
  <si>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</si>
  <si>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</si>
  <si>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</si>
  <si>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</si>
  <si>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</si>
  <si>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</si>
  <si>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</si>
  <si>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</si>
  <si>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</si>
  <si>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</si>
  <si>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</si>
  <si>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</si>
  <si>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</si>
  <si>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</si>
  <si>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</si>
  <si>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</si>
  <si>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</si>
  <si>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</si>
  <si>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</si>
  <si>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</si>
  <si>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</si>
  <si>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</si>
  <si>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</si>
  <si>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</si>
  <si>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</si>
  <si>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</si>
  <si>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</si>
  <si>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</si>
  <si>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</si>
  <si>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</si>
  <si>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</si>
  <si>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</si>
  <si>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</si>
  <si>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</si>
  <si>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</si>
  <si>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</si>
  <si>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</si>
  <si>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</si>
  <si>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</si>
  <si>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</si>
  <si>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</si>
  <si>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</si>
  <si>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</si>
  <si>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</si>
  <si>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</si>
  <si>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</si>
  <si>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</si>
  <si>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</si>
  <si>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</si>
  <si>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</si>
  <si>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</si>
  <si>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</si>
  <si>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</si>
  <si>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</si>
  <si>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</si>
  <si>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</si>
  <si>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</si>
  <si>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</si>
  <si>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</si>
  <si>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</si>
  <si>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</si>
  <si>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</si>
  <si>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</si>
  <si>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</si>
  <si>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</si>
  <si>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</si>
  <si>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</si>
  <si>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</si>
  <si>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</si>
  <si>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</si>
  <si>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</si>
  <si>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</si>
  <si>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</si>
  <si>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</si>
  <si>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</si>
  <si>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</si>
  <si>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</si>
  <si>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</si>
  <si>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</si>
  <si>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</si>
  <si>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</si>
  <si>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</si>
  <si>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</si>
  <si>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</si>
  <si>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</si>
  <si>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</si>
  <si>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</si>
  <si>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</si>
  <si>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</si>
  <si>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</si>
  <si>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</si>
  <si>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</si>
  <si>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</si>
  <si>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</si>
  <si>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</si>
  <si>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</si>
  <si>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</si>
  <si>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</si>
  <si>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</si>
  <si>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</si>
  <si>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</si>
  <si>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</si>
  <si>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</si>
  <si>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</si>
  <si>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</si>
  <si>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</si>
  <si>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</si>
  <si>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</si>
  <si>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</si>
  <si>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</si>
  <si>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</si>
  <si>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</si>
  <si>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</si>
  <si>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</si>
  <si>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</si>
  <si>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</si>
  <si>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</si>
  <si>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</si>
  <si>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</si>
  <si>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</si>
  <si>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</si>
  <si>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</si>
  <si>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</si>
  <si>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</si>
  <si>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</si>
  <si>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</si>
  <si>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</si>
  <si>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</si>
  <si>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</si>
  <si>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</si>
  <si>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</si>
  <si>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</si>
  <si>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</si>
  <si>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</si>
  <si>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</si>
  <si>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</si>
  <si>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</si>
  <si>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</si>
  <si>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</si>
  <si>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</si>
  <si>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</si>
  <si>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</si>
  <si>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</si>
  <si>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</si>
  <si>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</si>
  <si>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</si>
  <si>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</si>
  <si>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</si>
  <si>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</si>
  <si>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</si>
  <si>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</si>
  <si>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</si>
  <si>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</si>
  <si>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</si>
  <si>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</si>
  <si>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</si>
  <si>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</si>
  <si>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</si>
  <si>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</si>
  <si>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</si>
  <si>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</si>
  <si>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</si>
  <si>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</si>
  <si>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</si>
  <si>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</si>
  <si>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</si>
  <si>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</si>
  <si>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</si>
  <si>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</si>
  <si>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</si>
  <si>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</si>
  <si>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</si>
  <si>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</si>
  <si>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</si>
  <si>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</si>
  <si>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</si>
  <si>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</si>
  <si>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</si>
  <si>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</si>
  <si>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</si>
  <si>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</si>
  <si>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</si>
  <si>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</si>
  <si>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</si>
  <si>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</si>
  <si>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</si>
  <si>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</si>
  <si>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</si>
  <si>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</si>
  <si>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</si>
  <si>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</si>
  <si>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</si>
  <si>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</si>
  <si>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</si>
  <si>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</si>
  <si>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</si>
  <si>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</si>
  <si>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</si>
  <si>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</si>
  <si>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</si>
  <si>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</si>
  <si>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</si>
  <si>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</si>
  <si>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</si>
  <si>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</si>
  <si>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</si>
  <si>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</si>
  <si>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</si>
  <si>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</si>
  <si>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</si>
  <si>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</si>
  <si>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</si>
  <si>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</si>
  <si>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</si>
  <si>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</si>
  <si>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</si>
  <si>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</si>
  <si>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</si>
  <si>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</si>
  <si>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</si>
  <si>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</si>
  <si>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</si>
  <si>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</si>
  <si>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</si>
  <si>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</si>
  <si>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</si>
  <si>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</si>
  <si>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</si>
  <si>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</si>
  <si>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</si>
  <si>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</si>
  <si>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</si>
  <si>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</si>
  <si>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</si>
  <si>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</si>
  <si>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</si>
  <si>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</si>
  <si>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</si>
  <si>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</si>
  <si>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</si>
  <si>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</si>
  <si>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</si>
  <si>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</si>
  <si>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</si>
  <si>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</si>
  <si>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</si>
  <si>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</si>
  <si>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</si>
  <si>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</si>
  <si>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</si>
  <si>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</si>
  <si>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</si>
  <si>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</si>
  <si>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</si>
  <si>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</si>
  <si>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</si>
  <si>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</si>
  <si>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</si>
  <si>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</si>
  <si>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</si>
  <si>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</si>
  <si>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</si>
  <si>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</si>
  <si>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</si>
  <si>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</si>
  <si>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</si>
  <si>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</si>
  <si>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</si>
  <si>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</si>
  <si>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</si>
  <si>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</si>
  <si>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</si>
  <si>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</si>
  <si>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</si>
  <si>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</si>
  <si>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</si>
  <si>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</si>
  <si>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</si>
  <si>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</si>
  <si>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</si>
  <si>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</si>
  <si>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</si>
  <si>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</si>
  <si>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</si>
  <si>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</si>
  <si>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</si>
  <si>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</si>
  <si>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</si>
  <si>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</si>
  <si>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</si>
  <si>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</si>
  <si>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</si>
  <si>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</si>
  <si>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</si>
  <si>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</si>
  <si>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</si>
  <si>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</si>
  <si>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</si>
  <si>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</si>
  <si>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</si>
  <si>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</si>
  <si>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</si>
  <si>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</si>
  <si>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</si>
  <si>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</si>
  <si>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</si>
  <si>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</si>
  <si>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</si>
  <si>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</si>
  <si>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</si>
  <si>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</si>
  <si>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</si>
  <si>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</si>
  <si>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</si>
  <si>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</si>
  <si>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</si>
  <si>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</si>
  <si>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</si>
  <si>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</si>
  <si>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</si>
  <si>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</si>
  <si>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</si>
  <si>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</si>
  <si>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</si>
  <si>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</si>
  <si>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</si>
  <si>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</si>
  <si>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</si>
  <si>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</si>
  <si>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</si>
  <si>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</si>
  <si>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</si>
  <si>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</si>
  <si>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</si>
  <si>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</si>
  <si>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</si>
  <si>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</si>
  <si>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</si>
  <si>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</si>
  <si>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</si>
  <si>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</si>
  <si>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</si>
  <si>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</si>
  <si>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</si>
  <si>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</si>
  <si>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</si>
  <si>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</si>
  <si>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</si>
  <si>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</si>
  <si>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</si>
  <si>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</si>
  <si>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</si>
  <si>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</si>
  <si>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</si>
  <si>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</si>
  <si>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</si>
  <si>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</si>
  <si>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</si>
  <si>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</si>
  <si>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</si>
  <si>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</si>
  <si>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</si>
  <si>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</si>
  <si>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</si>
  <si>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</si>
  <si>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</si>
  <si>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</si>
  <si>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</si>
  <si>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</si>
  <si>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</si>
  <si>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</si>
  <si>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</si>
  <si>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</si>
  <si>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</si>
  <si>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</si>
  <si>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</si>
  <si>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</si>
  <si>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</si>
  <si>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</si>
  <si>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</si>
  <si>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</si>
  <si>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</si>
  <si>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</si>
  <si>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</si>
  <si>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</si>
  <si>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</si>
  <si>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</si>
  <si>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</si>
  <si>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</si>
  <si>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</si>
  <si>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</si>
  <si>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</si>
  <si>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</si>
  <si>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</si>
  <si>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</si>
  <si>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</si>
  <si>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</si>
  <si>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</si>
  <si>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</si>
  <si>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</si>
  <si>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</si>
  <si>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</si>
  <si>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</si>
  <si>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</si>
  <si>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</si>
  <si>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</si>
  <si>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</si>
  <si>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</si>
  <si>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</si>
  <si>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</si>
  <si>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</si>
  <si>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</si>
  <si>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</si>
  <si>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</si>
  <si>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</si>
  <si>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</si>
  <si>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</si>
  <si>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</si>
  <si>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</si>
  <si>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</si>
  <si>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</si>
  <si>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</si>
  <si>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</si>
  <si>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</si>
  <si>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</si>
  <si>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</si>
  <si>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</si>
  <si>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</si>
  <si>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</si>
  <si>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</si>
  <si>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</si>
  <si>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</si>
  <si>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</si>
  <si>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</si>
  <si>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</si>
  <si>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</si>
  <si>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</si>
  <si>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</si>
  <si>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</si>
  <si>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</si>
  <si>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</si>
  <si>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</si>
  <si>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</si>
  <si>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</si>
  <si>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</si>
  <si>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</si>
  <si>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</si>
  <si>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</si>
  <si>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</si>
  <si>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</si>
  <si>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</si>
  <si>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</si>
  <si>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</si>
  <si>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</si>
  <si>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</si>
  <si>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</si>
  <si>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</si>
  <si>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</si>
  <si>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</si>
  <si>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</si>
  <si>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</si>
  <si>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</si>
  <si>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</si>
  <si>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</si>
  <si>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</si>
  <si>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</si>
  <si>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</si>
  <si>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</si>
  <si>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</si>
  <si>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</si>
  <si>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</si>
  <si>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</si>
  <si>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</si>
  <si>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</si>
  <si>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</si>
  <si>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</si>
  <si>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</si>
  <si>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</si>
  <si>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</si>
  <si>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</si>
  <si>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</si>
  <si>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</si>
  <si>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</si>
  <si>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</si>
  <si>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</si>
  <si>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</si>
  <si>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</si>
  <si>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</si>
  <si>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</si>
  <si>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</si>
  <si>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</si>
  <si>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</si>
  <si>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</si>
  <si>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</si>
  <si>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</si>
  <si>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</si>
  <si>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</si>
  <si>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</si>
  <si>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</si>
  <si>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</si>
  <si>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</si>
  <si>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</si>
  <si>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</si>
  <si>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</si>
  <si>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</si>
  <si>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</si>
  <si>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</si>
  <si>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</si>
  <si>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</si>
  <si>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</si>
  <si>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</si>
  <si>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</si>
  <si>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</si>
  <si>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</si>
  <si>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</si>
  <si>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</si>
  <si>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</si>
  <si>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</si>
  <si>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</si>
  <si>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</si>
  <si>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</si>
  <si>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</si>
  <si>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</si>
  <si>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</si>
  <si>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</si>
  <si>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</si>
  <si>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</si>
  <si>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</si>
  <si>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</si>
  <si>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</si>
  <si>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</si>
  <si>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</si>
  <si>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</si>
  <si>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</si>
  <si>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</si>
  <si>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</si>
  <si>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</si>
  <si>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</si>
  <si>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</si>
  <si>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</si>
  <si>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</si>
  <si>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</si>
  <si>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</si>
  <si>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</si>
  <si>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</si>
  <si>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</si>
  <si>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</si>
  <si>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</si>
  <si>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</si>
  <si>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</si>
  <si>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</si>
  <si>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</si>
  <si>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</si>
  <si>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</si>
  <si>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</si>
  <si>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</si>
  <si>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</si>
  <si>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</si>
  <si>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</si>
  <si>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</si>
  <si>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</si>
  <si>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</si>
  <si>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</si>
  <si>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</si>
  <si>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</si>
  <si>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</si>
  <si>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</si>
  <si>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</si>
  <si>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</si>
  <si>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</si>
  <si>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</si>
  <si>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</si>
  <si>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</si>
  <si>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</si>
  <si>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</si>
  <si>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</si>
  <si>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</si>
  <si>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</si>
  <si>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</si>
  <si>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</si>
  <si>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</si>
  <si>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</si>
  <si>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</si>
  <si>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</si>
  <si>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</si>
  <si>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</si>
  <si>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</si>
  <si>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</si>
  <si>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</si>
  <si>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</si>
  <si>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</si>
  <si>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</si>
  <si>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</si>
  <si>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</si>
  <si>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</si>
  <si>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</si>
  <si>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</si>
  <si>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</si>
  <si>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</si>
  <si>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</si>
  <si>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</si>
  <si>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</si>
  <si>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</si>
  <si>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</si>
  <si>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</si>
  <si>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</si>
  <si>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</si>
  <si>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</si>
  <si>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</si>
  <si>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</si>
  <si>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</si>
  <si>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</si>
  <si>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</si>
  <si>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</si>
  <si>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</si>
  <si>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</si>
  <si>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</si>
  <si>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</si>
  <si>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</si>
  <si>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</si>
  <si>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</si>
  <si>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</si>
  <si>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</si>
  <si>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</si>
  <si>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</si>
  <si>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</si>
  <si>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</si>
  <si>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</si>
  <si>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</si>
  <si>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</si>
  <si>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</si>
  <si>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</si>
  <si>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</si>
  <si>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</si>
  <si>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</si>
  <si>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</si>
  <si>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</si>
  <si>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</si>
  <si>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</si>
  <si>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</si>
  <si>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</si>
  <si>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</si>
  <si>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</si>
  <si>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</si>
  <si>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</si>
  <si>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</si>
  <si>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</si>
  <si>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</si>
  <si>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</si>
  <si>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</si>
  <si>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</si>
  <si>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</si>
  <si>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</si>
  <si>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</si>
  <si>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</si>
  <si>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</si>
  <si>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</si>
  <si>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</si>
  <si>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</si>
  <si>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</si>
  <si>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</si>
  <si>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</si>
  <si>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</si>
  <si>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</si>
  <si>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</si>
  <si>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</si>
  <si>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</si>
  <si>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</si>
  <si>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</si>
  <si>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</si>
  <si>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</si>
  <si>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</si>
  <si>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</si>
  <si>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</si>
  <si>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</si>
  <si>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</si>
  <si>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</si>
  <si>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</si>
  <si>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</si>
  <si>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</si>
  <si>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</si>
  <si>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</si>
  <si>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</si>
  <si>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</si>
  <si>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</si>
  <si>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</si>
  <si>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</si>
  <si>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</si>
  <si>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</si>
  <si>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</si>
  <si>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</si>
  <si>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</si>
  <si>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</si>
  <si>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</si>
  <si>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</si>
  <si>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</si>
  <si>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</si>
  <si>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</si>
  <si>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</si>
  <si>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</si>
  <si>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</si>
  <si>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</si>
  <si>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</si>
  <si>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</si>
  <si>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</si>
  <si>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</si>
  <si>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</si>
  <si>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</si>
  <si>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</si>
  <si>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</si>
  <si>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</si>
  <si>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</si>
  <si>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</si>
  <si>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</si>
  <si>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</si>
  <si>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</si>
  <si>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</si>
  <si>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</si>
  <si>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</si>
  <si>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</si>
  <si>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</si>
  <si>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</si>
  <si>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</si>
  <si>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</si>
  <si>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</si>
  <si>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</si>
  <si>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</si>
  <si>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</si>
  <si>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</si>
  <si>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</si>
  <si>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</si>
  <si>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</si>
  <si>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</si>
  <si>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</si>
  <si>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</si>
  <si>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</si>
  <si>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</si>
  <si>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</si>
  <si>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</si>
  <si>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</si>
  <si>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</si>
  <si>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</si>
  <si>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</si>
  <si>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</si>
  <si>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</si>
  <si>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</si>
  <si>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</si>
  <si>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</si>
  <si>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</si>
  <si>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</si>
  <si>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</si>
  <si>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</si>
  <si>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</si>
  <si>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</si>
  <si>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</si>
  <si>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</si>
  <si>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</si>
  <si>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</si>
  <si>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</si>
  <si>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</si>
  <si>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</si>
  <si>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</si>
  <si>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</si>
  <si>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</si>
  <si>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</si>
  <si>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</si>
  <si>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</si>
  <si>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</si>
  <si>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</si>
  <si>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</si>
  <si>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</si>
  <si>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</si>
  <si>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</si>
  <si>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</si>
  <si>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</si>
  <si>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</si>
  <si>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</si>
  <si>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</si>
  <si>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</si>
  <si>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</si>
  <si>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</si>
  <si>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</si>
  <si>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</si>
  <si>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</si>
  <si>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</si>
  <si>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</si>
  <si>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</si>
  <si>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</si>
  <si>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</si>
  <si>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</si>
  <si>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</si>
  <si>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</si>
  <si>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</si>
  <si>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</si>
  <si>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</si>
  <si>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</si>
  <si>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</si>
  <si>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</si>
  <si>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</si>
  <si>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</si>
  <si>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</si>
  <si>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</si>
  <si>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</si>
  <si>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</si>
  <si>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</si>
  <si>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</si>
  <si>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</si>
  <si>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</si>
  <si>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</si>
  <si>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</si>
  <si>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</si>
  <si>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</si>
  <si>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</si>
  <si>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</si>
  <si>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</si>
  <si>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</si>
  <si>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</si>
  <si>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</si>
  <si>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</si>
  <si>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</si>
  <si>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</si>
  <si>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</si>
  <si>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</si>
  <si>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</si>
  <si>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</si>
  <si>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</si>
  <si>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</si>
  <si>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</si>
  <si>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</si>
  <si>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</si>
  <si>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</si>
  <si>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</si>
  <si>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</si>
  <si>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</si>
  <si>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</si>
  <si>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</si>
  <si>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</si>
  <si>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</si>
  <si>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</si>
  <si>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</si>
  <si>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</si>
  <si>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</si>
  <si>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</si>
  <si>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</si>
  <si>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</si>
  <si>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</si>
  <si>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</si>
  <si>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</si>
  <si>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</si>
  <si>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</si>
  <si>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</si>
  <si>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</si>
  <si>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</si>
  <si>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</si>
  <si>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</si>
  <si>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</si>
  <si>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</si>
  <si>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</si>
  <si>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</si>
  <si>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</si>
  <si>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</si>
  <si>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</si>
  <si>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</si>
  <si>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</si>
  <si>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</si>
  <si>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</si>
  <si>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</si>
  <si>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</si>
  <si>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</si>
  <si>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</si>
  <si>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</si>
  <si>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</si>
  <si>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</si>
  <si>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</si>
  <si>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</si>
  <si>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</si>
  <si>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</si>
  <si>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</si>
  <si>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</si>
  <si>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</si>
  <si>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</si>
  <si>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</si>
  <si>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</si>
  <si>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</si>
  <si>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</si>
  <si>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</si>
  <si>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</si>
  <si>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</si>
  <si>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</si>
  <si>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</si>
  <si>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</si>
  <si>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</si>
  <si>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</si>
  <si>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</si>
  <si>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</si>
  <si>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</si>
  <si>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</si>
  <si>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</si>
  <si>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</si>
  <si>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</si>
  <si>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</si>
  <si>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</si>
  <si>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</si>
  <si>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</si>
  <si>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</si>
  <si>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</si>
  <si>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</si>
  <si>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</si>
  <si>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</si>
  <si>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</si>
  <si>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</si>
  <si>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</si>
  <si>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</si>
  <si>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</si>
  <si>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</si>
  <si>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</si>
  <si>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</si>
  <si>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</si>
  <si>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</si>
  <si>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</si>
  <si>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</si>
  <si>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</si>
  <si>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</si>
  <si>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</si>
  <si>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</si>
  <si>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</si>
  <si>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</si>
  <si>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</si>
  <si>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</si>
  <si>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</si>
  <si>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</si>
  <si>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</si>
  <si>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</si>
  <si>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</si>
  <si>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</si>
  <si>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</si>
  <si>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</si>
  <si>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</si>
  <si>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</si>
  <si>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</si>
  <si>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</si>
  <si>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</si>
  <si>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</si>
  <si>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</si>
  <si>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</si>
  <si>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</si>
  <si>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</si>
  <si>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</si>
  <si>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</si>
  <si>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</si>
  <si>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</si>
  <si>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</si>
  <si>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</si>
  <si>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</si>
  <si>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</si>
  <si>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</si>
  <si>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</si>
  <si>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</si>
  <si>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</si>
  <si>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</si>
  <si>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</si>
  <si>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</si>
  <si>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</si>
  <si>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</si>
  <si>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</si>
  <si>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</si>
  <si>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</si>
  <si>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</si>
  <si>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</si>
  <si>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</si>
  <si>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</si>
  <si>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</si>
  <si>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</si>
  <si>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</si>
  <si>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</si>
  <si>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</si>
  <si>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</si>
  <si>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</si>
  <si>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</si>
  <si>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</si>
  <si>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</si>
  <si>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</si>
  <si>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</si>
  <si>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</si>
  <si>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</si>
  <si>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</si>
  <si>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</si>
  <si>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</si>
  <si>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</si>
  <si>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</si>
  <si>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</si>
  <si>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</si>
  <si>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</si>
  <si>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</si>
  <si>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</si>
  <si>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</si>
  <si>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</si>
  <si>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</si>
  <si>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</si>
  <si>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</si>
  <si>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</si>
  <si>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</si>
  <si>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</si>
  <si>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</si>
  <si>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</si>
  <si>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</si>
  <si>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</si>
  <si>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</si>
  <si>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</si>
  <si>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</si>
  <si>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</si>
  <si>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</si>
  <si>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</si>
  <si>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</si>
  <si>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</si>
  <si>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</si>
  <si>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</si>
  <si>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</si>
  <si>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</si>
  <si>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</si>
  <si>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</si>
  <si>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</si>
  <si>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</si>
  <si>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</si>
  <si>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</si>
  <si>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</si>
  <si>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</si>
  <si>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</si>
  <si>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</si>
  <si>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</si>
  <si>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</si>
  <si>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</si>
  <si>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</si>
  <si>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</si>
  <si>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</si>
  <si>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</si>
  <si>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</si>
  <si>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</si>
  <si>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</si>
  <si>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</si>
  <si>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</si>
  <si>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</si>
  <si>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</si>
  <si>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</si>
  <si>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</si>
  <si>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</si>
  <si>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</si>
  <si>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</si>
  <si>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</si>
  <si>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</si>
  <si>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</si>
  <si>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</si>
  <si>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</si>
  <si>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</si>
  <si>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</si>
  <si>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</si>
  <si>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</si>
  <si>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</si>
  <si>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</si>
  <si>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</si>
  <si>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</si>
  <si>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</si>
  <si>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</si>
  <si>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</si>
  <si>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</si>
  <si>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</si>
  <si>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</si>
  <si>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</si>
  <si>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</si>
  <si>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</si>
  <si>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</si>
  <si>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</si>
  <si>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</si>
  <si>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</si>
  <si>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</si>
  <si>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</si>
  <si>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</si>
  <si>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</si>
  <si>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</si>
  <si>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</si>
  <si>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</si>
  <si>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</si>
  <si>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</si>
  <si>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</si>
  <si>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</si>
  <si>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</si>
  <si>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</si>
  <si>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</si>
  <si>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</si>
  <si>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</si>
  <si>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</si>
  <si>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</si>
  <si>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</si>
  <si>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</si>
  <si>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</si>
  <si>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</si>
  <si>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</si>
  <si>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</si>
  <si>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</si>
  <si>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</si>
  <si>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</si>
  <si>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</si>
  <si>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</si>
  <si>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</si>
  <si>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</si>
  <si>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</si>
  <si>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</si>
  <si>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</si>
  <si>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</si>
  <si>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</si>
  <si>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</si>
  <si>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</si>
  <si>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</si>
  <si>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</si>
  <si>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</si>
  <si>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</si>
  <si>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</si>
  <si>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</si>
  <si>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</si>
  <si>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</si>
  <si>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</si>
  <si>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</si>
  <si>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</si>
  <si>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</si>
  <si>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</si>
  <si>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</si>
  <si>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</si>
  <si>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</si>
  <si>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</si>
  <si>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</si>
  <si>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</si>
  <si>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</si>
  <si>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</si>
  <si>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</si>
  <si>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</si>
  <si>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</si>
  <si>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</si>
  <si>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</si>
  <si>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</si>
  <si>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</si>
  <si>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</si>
  <si>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</si>
  <si>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</si>
  <si>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</si>
  <si>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</si>
  <si>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</si>
  <si>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</si>
  <si>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</si>
  <si>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</si>
  <si>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</si>
  <si>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</si>
  <si>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</si>
  <si>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</si>
  <si>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</si>
  <si>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</si>
  <si>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</si>
  <si>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</si>
  <si>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</si>
  <si>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</si>
  <si>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</si>
  <si>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</si>
  <si>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</si>
  <si>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</si>
  <si>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</si>
  <si>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</si>
  <si>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</si>
  <si>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</si>
  <si>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</si>
  <si>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</si>
  <si>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</si>
  <si>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</si>
  <si>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</si>
  <si>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</si>
  <si>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</si>
  <si>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</si>
  <si>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</si>
  <si>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</si>
  <si>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</si>
  <si>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</si>
  <si>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</si>
  <si>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</si>
  <si>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</si>
  <si>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</si>
  <si>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</si>
  <si>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</si>
  <si>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</si>
  <si>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</si>
  <si>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</si>
  <si>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</si>
  <si>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</si>
  <si>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</si>
  <si>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</si>
  <si>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</si>
  <si>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</si>
  <si>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</si>
  <si>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</si>
  <si>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</si>
  <si>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</si>
  <si>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</si>
  <si>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</si>
  <si>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</si>
  <si>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</si>
  <si>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</si>
  <si>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</si>
  <si>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</si>
  <si>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</si>
  <si>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</si>
  <si>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</si>
  <si>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</si>
  <si>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</si>
  <si>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</si>
  <si>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</si>
  <si>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</si>
  <si>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</si>
  <si>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</si>
  <si>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</si>
  <si>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</si>
  <si>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</si>
  <si>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</si>
  <si>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</si>
  <si>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</si>
  <si>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</si>
  <si>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</si>
  <si>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</si>
  <si>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</si>
  <si>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</si>
  <si>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</si>
  <si>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</si>
  <si>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</si>
  <si>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</si>
  <si>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</si>
  <si>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</si>
  <si>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</si>
  <si>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</si>
  <si>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</si>
  <si>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</si>
  <si>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</si>
  <si>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</si>
  <si>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</si>
  <si>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</si>
  <si>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</si>
  <si>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</si>
  <si>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</si>
  <si>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</si>
  <si>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</si>
  <si>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</si>
  <si>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</si>
  <si>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</si>
  <si>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</si>
  <si>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</si>
  <si>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</si>
  <si>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</si>
  <si>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</si>
  <si>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</si>
  <si>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</si>
  <si>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</si>
  <si>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</si>
  <si>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</si>
  <si>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</si>
  <si>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</si>
  <si>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</si>
  <si>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</si>
  <si>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</si>
  <si>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</si>
  <si>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</si>
  <si>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</si>
  <si>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</si>
  <si>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</si>
  <si>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</si>
  <si>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</si>
  <si>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</si>
  <si>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</si>
  <si>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</si>
  <si>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</si>
  <si>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</si>
  <si>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</si>
  <si>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</si>
  <si>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</si>
  <si>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</si>
  <si>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</si>
  <si>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</si>
  <si>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</si>
  <si>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</si>
  <si>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</si>
  <si>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</si>
  <si>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</si>
  <si>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</si>
  <si>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</si>
  <si>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</si>
  <si>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</si>
  <si>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</si>
  <si>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</si>
  <si>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</si>
  <si>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</si>
  <si>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</si>
  <si>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</si>
  <si>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</si>
  <si>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</si>
  <si>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</si>
  <si>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</si>
  <si>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</si>
  <si>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</si>
  <si>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</si>
  <si>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</si>
  <si>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</si>
  <si>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</si>
  <si>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</si>
  <si>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</si>
  <si>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</si>
  <si>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</si>
  <si>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</si>
  <si>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</si>
  <si>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</si>
  <si>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</si>
  <si>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</si>
  <si>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</si>
  <si>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</si>
  <si>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</si>
  <si>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</si>
  <si>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</si>
  <si>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</si>
  <si>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</si>
  <si>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</si>
  <si>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</si>
  <si>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</si>
  <si>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</si>
  <si>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</si>
  <si>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</si>
  <si>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</si>
  <si>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</si>
  <si>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</si>
  <si>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</si>
  <si>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</si>
  <si>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</si>
  <si>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</si>
  <si>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</si>
  <si>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</si>
  <si>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</si>
  <si>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</si>
  <si>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</si>
  <si>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</si>
  <si>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</si>
  <si>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</si>
  <si>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</si>
  <si>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</si>
  <si>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</si>
  <si>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</si>
  <si>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</si>
  <si>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</si>
  <si>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</si>
  <si>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</si>
  <si>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</si>
  <si>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</si>
  <si>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</si>
  <si>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</si>
  <si>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</si>
  <si>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</si>
  <si>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</si>
  <si>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</si>
  <si>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</si>
  <si>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</si>
  <si>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</si>
  <si>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</si>
  <si>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</si>
  <si>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</si>
  <si>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</si>
  <si>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</si>
  <si>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</si>
  <si>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</si>
  <si>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</si>
  <si>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</si>
  <si>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</si>
  <si>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</si>
  <si>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</si>
  <si>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</si>
  <si>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</si>
  <si>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</si>
  <si>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</si>
  <si>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</si>
  <si>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</si>
  <si>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</si>
  <si>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</si>
  <si>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</si>
  <si>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</si>
  <si>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</si>
  <si>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</si>
  <si>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</si>
  <si>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</si>
  <si>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</si>
  <si>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</si>
  <si>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</si>
  <si>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</si>
  <si>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</si>
  <si>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</si>
  <si>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</si>
  <si>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</si>
  <si>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</si>
  <si>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</si>
  <si>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</si>
  <si>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</si>
  <si>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</si>
  <si>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</si>
  <si>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</si>
  <si>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</si>
  <si>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</si>
  <si>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</si>
  <si>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</si>
  <si>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</si>
  <si>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</si>
  <si>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</si>
  <si>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</si>
  <si>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</si>
  <si>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</si>
  <si>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</si>
  <si>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</si>
  <si>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</si>
  <si>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</si>
  <si>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</si>
  <si>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</si>
  <si>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</si>
  <si>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</si>
  <si>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</si>
  <si>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</si>
  <si>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</si>
  <si>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</si>
  <si>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</si>
  <si>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</si>
  <si>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</si>
  <si>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</si>
  <si>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</si>
  <si>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</si>
  <si>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</si>
  <si>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</si>
  <si>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</si>
  <si>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</si>
  <si>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</si>
  <si>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</si>
  <si>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</si>
  <si>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</si>
  <si>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</si>
  <si>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</si>
  <si>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</si>
  <si>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</si>
  <si>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</si>
  <si>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</si>
  <si>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</si>
  <si>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</si>
  <si>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</si>
  <si>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</si>
  <si>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</si>
  <si>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</si>
  <si>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</si>
  <si>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</si>
  <si>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</si>
  <si>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</si>
  <si>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</si>
  <si>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</si>
  <si>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</si>
  <si>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</si>
  <si>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</si>
  <si>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</si>
  <si>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</si>
  <si>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</si>
  <si>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</si>
  <si>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</si>
  <si>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</si>
  <si>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</si>
  <si>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</si>
  <si>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</si>
  <si>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</si>
  <si>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</si>
  <si>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</si>
  <si>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</si>
  <si>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</si>
  <si>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</si>
  <si>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</si>
  <si>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</si>
  <si>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</si>
  <si>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</si>
  <si>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</si>
  <si>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</si>
  <si>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</si>
  <si>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</si>
  <si>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</si>
  <si>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</si>
  <si>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</si>
  <si>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</si>
  <si>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</si>
  <si>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</si>
  <si>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</si>
  <si>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</si>
  <si>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</si>
  <si>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</si>
  <si>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</si>
  <si>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</si>
  <si>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</si>
  <si>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</si>
  <si>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</si>
  <si>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</si>
  <si>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</si>
  <si>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</si>
  <si>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</si>
  <si>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</si>
  <si>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</si>
  <si>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</si>
  <si>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</si>
  <si>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</si>
  <si>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</si>
  <si>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</si>
  <si>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</si>
  <si>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</si>
  <si>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</si>
  <si>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</si>
  <si>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</si>
  <si>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</si>
  <si>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</si>
  <si>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</si>
  <si>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</si>
  <si>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</si>
  <si>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</si>
  <si>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</si>
  <si>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</si>
  <si>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</si>
  <si>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</si>
  <si>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</si>
  <si>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</si>
  <si>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</si>
  <si>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</si>
  <si>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</si>
  <si>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</si>
  <si>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</si>
  <si>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</si>
  <si>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</si>
  <si>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</si>
  <si>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</si>
  <si>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</si>
  <si>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</si>
  <si>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</si>
  <si>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</si>
  <si>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</si>
  <si>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</si>
  <si>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</si>
  <si>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</si>
  <si>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</si>
  <si>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</si>
  <si>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</si>
  <si>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</si>
  <si>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</si>
  <si>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</si>
  <si>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</si>
  <si>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</si>
  <si>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</si>
  <si>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</si>
  <si>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</si>
  <si>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</si>
  <si>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</si>
  <si>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</si>
  <si>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</si>
  <si>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</si>
  <si>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</si>
  <si>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</si>
  <si>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</si>
  <si>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</si>
  <si>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</si>
  <si>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</si>
  <si>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</si>
  <si>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</si>
  <si>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</si>
  <si>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</si>
  <si>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</si>
  <si>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</si>
  <si>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</si>
  <si>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</si>
  <si>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</si>
  <si>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</si>
  <si>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</si>
  <si>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</si>
  <si>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</si>
  <si>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</si>
  <si>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</si>
  <si>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</si>
  <si>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</si>
  <si>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</si>
  <si>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</si>
  <si>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</si>
  <si>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</si>
  <si>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</si>
  <si>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</si>
  <si>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</si>
  <si>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</si>
  <si>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</si>
  <si>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</si>
  <si>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</si>
  <si>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</si>
  <si>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</si>
  <si>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</si>
  <si>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</si>
  <si>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</si>
  <si>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</si>
  <si>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</si>
  <si>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</si>
  <si>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</si>
  <si>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</si>
  <si>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</si>
  <si>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</si>
  <si>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</si>
  <si>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</si>
  <si>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</si>
  <si>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</si>
  <si>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</si>
  <si>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</si>
  <si>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</si>
  <si>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</si>
  <si>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</si>
  <si>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</si>
  <si>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</si>
  <si>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</si>
  <si>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</si>
  <si>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</si>
  <si>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</si>
  <si>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</si>
  <si>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</si>
  <si>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</si>
  <si>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</si>
  <si>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</si>
  <si>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</si>
  <si>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</si>
  <si>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</si>
  <si>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</si>
  <si>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</si>
  <si>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</si>
  <si>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</si>
  <si>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</si>
  <si>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</si>
  <si>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</si>
  <si>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</si>
  <si>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</si>
  <si>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</si>
  <si>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</si>
  <si>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</si>
  <si>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</si>
  <si>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</si>
  <si>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</si>
  <si>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</si>
  <si>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</si>
  <si>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</si>
  <si>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</si>
  <si>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</si>
  <si>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</si>
  <si>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</si>
  <si>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</si>
  <si>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</si>
  <si>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</si>
  <si>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</si>
  <si>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</si>
  <si>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</si>
  <si>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</si>
  <si>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</si>
  <si>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</si>
  <si>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</si>
  <si>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</si>
  <si>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</si>
  <si>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</si>
  <si>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</si>
  <si>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</si>
  <si>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</si>
  <si>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</si>
  <si>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</si>
  <si>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</si>
  <si>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</si>
  <si>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</si>
  <si>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</si>
  <si>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</si>
  <si>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</si>
  <si>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</si>
  <si>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</si>
  <si>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</si>
  <si>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</si>
  <si>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</si>
  <si>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</si>
  <si>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</si>
  <si>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</si>
  <si>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</si>
  <si>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</si>
  <si>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</si>
  <si>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</si>
  <si>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</si>
  <si>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</si>
  <si>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</si>
  <si>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</si>
  <si>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</si>
  <si>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</si>
  <si>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</si>
  <si>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</si>
  <si>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</si>
  <si>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</si>
  <si>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</si>
  <si>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</si>
  <si>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</si>
  <si>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</si>
  <si>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</si>
  <si>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</si>
  <si>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</si>
  <si>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</si>
  <si>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</si>
  <si>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</si>
  <si>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</si>
  <si>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</si>
  <si>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</si>
  <si>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</si>
  <si>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</si>
  <si>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</si>
  <si>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</si>
  <si>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</si>
  <si>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</si>
  <si>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</si>
  <si>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</si>
  <si>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</si>
  <si>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</si>
  <si>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</si>
  <si>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</si>
  <si>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</si>
  <si>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</si>
  <si>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</si>
  <si>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</si>
  <si>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</si>
  <si>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</si>
  <si>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</si>
  <si>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</si>
  <si>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</si>
  <si>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</si>
  <si>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</si>
  <si>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</si>
  <si>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</si>
  <si>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</si>
  <si>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</si>
  <si>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</si>
  <si>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</si>
  <si>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</si>
  <si>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</si>
  <si>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</si>
  <si>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</si>
  <si>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</si>
  <si>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</si>
  <si>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</si>
  <si>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</si>
  <si>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</si>
  <si>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</si>
  <si>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</si>
  <si>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</si>
  <si>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</si>
  <si>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</si>
  <si>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</si>
  <si>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</si>
  <si>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</si>
  <si>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</si>
  <si>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</si>
  <si>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</si>
  <si>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</si>
  <si>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</si>
  <si>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</si>
  <si>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</si>
  <si>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</si>
  <si>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</si>
  <si>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</si>
  <si>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</si>
  <si>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</si>
  <si>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</si>
  <si>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</si>
  <si>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</si>
  <si>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</si>
  <si>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</si>
  <si>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</si>
  <si>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</si>
  <si>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</si>
  <si>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</si>
  <si>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</si>
  <si>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</si>
  <si>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</si>
  <si>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</si>
  <si>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</si>
  <si>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</si>
  <si>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</si>
  <si>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</si>
  <si>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</si>
  <si>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</si>
  <si>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</si>
  <si>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</si>
  <si>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</si>
  <si>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</si>
  <si>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</si>
  <si>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</si>
  <si>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</si>
  <si>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</si>
  <si>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</si>
  <si>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</si>
  <si>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</si>
  <si>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</si>
  <si>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</si>
  <si>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</si>
  <si>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</si>
  <si>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</si>
  <si>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</si>
  <si>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</si>
  <si>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</si>
  <si>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</si>
  <si>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</si>
  <si>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</si>
  <si>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</si>
  <si>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</si>
  <si>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</si>
  <si>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</si>
  <si>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</si>
  <si>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</si>
  <si>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</si>
  <si>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</si>
  <si>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</si>
  <si>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</si>
  <si>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</si>
  <si>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</si>
  <si>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</si>
  <si>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</si>
  <si>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</si>
  <si>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</si>
  <si>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</si>
  <si>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</si>
  <si>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</si>
  <si>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</si>
  <si>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</si>
  <si>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</si>
  <si>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</si>
  <si>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</si>
  <si>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</si>
  <si>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</si>
  <si>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</si>
  <si>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</si>
  <si>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</si>
  <si>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</si>
  <si>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</si>
  <si>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</si>
  <si>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</si>
  <si>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</si>
  <si>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</si>
  <si>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</si>
  <si>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</si>
  <si>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</si>
  <si>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</si>
  <si>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</si>
  <si>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</si>
  <si>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</si>
  <si>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</si>
  <si>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</si>
  <si>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</si>
  <si>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</si>
  <si>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</si>
  <si>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</si>
  <si>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</si>
  <si>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</si>
  <si>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</si>
  <si>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</si>
  <si>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</si>
  <si>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</si>
  <si>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</si>
  <si>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</si>
  <si>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</si>
  <si>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</si>
  <si>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</si>
  <si>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</si>
  <si>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</si>
  <si>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</si>
  <si>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</si>
  <si>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</si>
  <si>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</si>
  <si>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</si>
  <si>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</si>
  <si>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</si>
  <si>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</si>
  <si>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</si>
  <si>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</si>
  <si>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</si>
  <si>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</si>
  <si>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</si>
  <si>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</si>
  <si>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</si>
  <si>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</si>
  <si>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</si>
  <si>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</si>
  <si>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</si>
  <si>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</si>
  <si>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</si>
  <si>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</si>
  <si>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</si>
  <si>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</si>
  <si>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</si>
  <si>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</si>
  <si>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</si>
  <si>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</si>
  <si>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</si>
  <si>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</si>
  <si>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</si>
  <si>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</si>
  <si>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</si>
  <si>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</si>
  <si>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</si>
  <si>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</si>
  <si>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</si>
  <si>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</si>
  <si>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</si>
  <si>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</si>
  <si>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</si>
  <si>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</si>
  <si>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</si>
  <si>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</si>
  <si>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</si>
  <si>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</si>
  <si>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</si>
  <si>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</si>
  <si>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</si>
  <si>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</si>
  <si>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</si>
  <si>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</si>
  <si>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</si>
  <si>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</si>
  <si>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</si>
  <si>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</si>
  <si>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</si>
  <si>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</si>
  <si>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</si>
  <si>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</si>
  <si>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</si>
  <si>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</si>
  <si>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</si>
  <si>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</si>
  <si>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</si>
  <si>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</si>
  <si>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</si>
  <si>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</si>
  <si>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</si>
  <si>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</si>
  <si>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</si>
  <si>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</si>
  <si>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</si>
  <si>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</si>
  <si>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</si>
  <si>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</si>
  <si>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</si>
  <si>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</si>
  <si>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</si>
  <si>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</si>
  <si>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</si>
  <si>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</si>
  <si>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</si>
  <si>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</si>
  <si>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</si>
  <si>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</si>
  <si>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</si>
  <si>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</si>
  <si>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</si>
  <si>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</si>
  <si>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</si>
  <si>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</si>
  <si>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</si>
  <si>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</si>
  <si>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</si>
  <si>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</si>
  <si>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</si>
  <si>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</si>
  <si>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</si>
  <si>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</si>
  <si>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</si>
  <si>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</si>
  <si>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</si>
  <si>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</si>
  <si>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</si>
  <si>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</si>
  <si>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</si>
  <si>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</si>
  <si>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</si>
  <si>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</si>
  <si>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</si>
  <si>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</si>
  <si>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</si>
  <si>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</si>
  <si>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</si>
  <si>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</si>
  <si>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</si>
  <si>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</si>
  <si>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</si>
  <si>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</si>
  <si>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</si>
  <si>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</si>
  <si>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</si>
  <si>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</si>
  <si>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</si>
  <si>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</si>
  <si>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</si>
  <si>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</si>
  <si>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</si>
  <si>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</si>
  <si>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</si>
  <si>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</si>
  <si>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</si>
  <si>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</si>
  <si>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</si>
  <si>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</si>
  <si>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</si>
  <si>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</si>
  <si>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</si>
  <si>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</si>
  <si>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</si>
  <si>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</si>
  <si>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</si>
  <si>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</si>
  <si>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</si>
  <si>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</si>
  <si>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</si>
  <si>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</si>
  <si>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</si>
  <si>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</si>
  <si>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</si>
  <si>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</si>
  <si>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</si>
  <si>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</si>
  <si>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</si>
  <si>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</si>
  <si>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</si>
  <si>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</si>
  <si>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</si>
  <si>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</si>
  <si>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</si>
  <si>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</si>
  <si>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</si>
  <si>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</si>
  <si>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</si>
  <si>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</si>
  <si>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</si>
  <si>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</si>
  <si>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</si>
  <si>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</si>
  <si>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</si>
  <si>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</si>
  <si>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</si>
  <si>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</si>
  <si>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</si>
  <si>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</si>
  <si>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</si>
  <si>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</si>
  <si>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</si>
  <si>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</si>
  <si>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</si>
  <si>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</si>
  <si>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</si>
  <si>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</si>
  <si>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</si>
  <si>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</si>
  <si>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</si>
  <si>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</si>
  <si>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</si>
  <si>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</si>
  <si>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</si>
  <si>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</si>
  <si>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</si>
  <si>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</si>
  <si>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</si>
  <si>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</si>
  <si>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</si>
  <si>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</si>
  <si>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</si>
  <si>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</si>
  <si>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</si>
  <si>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</si>
  <si>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</si>
  <si>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</si>
  <si>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</si>
  <si>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</si>
  <si>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</si>
  <si>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</si>
  <si>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</si>
  <si>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</si>
  <si>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</si>
  <si>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</si>
  <si>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</si>
  <si>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</si>
  <si>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</si>
  <si>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</si>
  <si>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</si>
  <si>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</si>
  <si>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</si>
  <si>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</si>
  <si>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</si>
  <si>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</si>
  <si>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</si>
  <si>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</si>
  <si>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</si>
  <si>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</si>
  <si>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</si>
  <si>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</si>
  <si>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</si>
  <si>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</si>
  <si>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</si>
  <si>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</si>
  <si>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</si>
  <si>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</si>
  <si>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</si>
  <si>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</si>
  <si>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</si>
  <si>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</si>
  <si>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</si>
  <si>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</si>
  <si>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</si>
  <si>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</si>
  <si>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</si>
  <si>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</si>
  <si>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</si>
  <si>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</si>
  <si>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</si>
  <si>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</si>
  <si>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</si>
  <si>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</si>
  <si>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</si>
  <si>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</si>
  <si>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</si>
  <si>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</si>
  <si>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</si>
  <si>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</si>
  <si>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</si>
  <si>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</si>
  <si>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</si>
  <si>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</si>
  <si>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</si>
  <si>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</si>
  <si>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</si>
  <si>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</si>
  <si>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</si>
  <si>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</si>
  <si>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</si>
  <si>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</si>
  <si>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</si>
  <si>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</si>
  <si>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</si>
  <si>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</si>
  <si>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</si>
  <si>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</si>
  <si>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</si>
  <si>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</si>
  <si>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</si>
  <si>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</si>
  <si>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</si>
  <si>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</si>
  <si>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</si>
  <si>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</si>
  <si>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</si>
  <si>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</si>
  <si>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</si>
  <si>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</si>
  <si>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</si>
  <si>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</si>
  <si>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</si>
  <si>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</si>
  <si>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</si>
  <si>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</si>
  <si>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</si>
  <si>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</si>
  <si>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</si>
  <si>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</si>
  <si>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</si>
  <si>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</si>
  <si>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</si>
  <si>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</si>
  <si>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</si>
  <si>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</si>
  <si>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</si>
  <si>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</si>
  <si>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</si>
  <si>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</si>
  <si>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</si>
  <si>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</si>
  <si>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</si>
  <si>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</si>
  <si>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</si>
  <si>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</si>
  <si>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</si>
  <si>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</si>
  <si>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</si>
  <si>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</si>
  <si>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</si>
  <si>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</si>
  <si>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</si>
  <si>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</si>
  <si>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</si>
  <si>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</si>
  <si>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</si>
  <si>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</si>
  <si>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</si>
  <si>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</si>
  <si>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</si>
  <si>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</si>
  <si>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</si>
  <si>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</si>
  <si>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</si>
  <si>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</si>
  <si>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</si>
  <si>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</si>
  <si>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</si>
  <si>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</si>
  <si>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</si>
  <si>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</si>
  <si>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</si>
  <si>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</si>
  <si>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</si>
  <si>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</si>
  <si>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</si>
  <si>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</si>
  <si>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</si>
  <si>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</si>
  <si>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</si>
  <si>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</si>
  <si>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</si>
  <si>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</si>
  <si>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</si>
  <si>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</si>
  <si>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</si>
  <si>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</si>
  <si>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</si>
  <si>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</si>
  <si>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</si>
  <si>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</si>
  <si>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</si>
  <si>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</si>
  <si>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</si>
  <si>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</si>
  <si>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</si>
  <si>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</si>
  <si>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</si>
  <si>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</si>
  <si>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</si>
  <si>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</si>
  <si>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</si>
  <si>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</si>
  <si>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</si>
  <si>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</si>
  <si>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</si>
  <si>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</si>
  <si>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</si>
  <si>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</si>
  <si>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</si>
  <si>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</si>
  <si>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</si>
  <si>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</si>
  <si>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</si>
  <si>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</si>
  <si>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</si>
  <si>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</si>
  <si>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</si>
  <si>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</si>
  <si>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</si>
  <si>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</si>
  <si>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</si>
  <si>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</si>
  <si>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</si>
  <si>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</si>
  <si>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</si>
  <si>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</si>
  <si>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</si>
  <si>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</si>
  <si>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</si>
  <si>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</si>
  <si>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</si>
  <si>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</si>
  <si>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</si>
  <si>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</si>
  <si>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</si>
  <si>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</si>
  <si>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</si>
  <si>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</si>
  <si>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</si>
  <si>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</si>
  <si>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</si>
  <si>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</si>
  <si>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</si>
  <si>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</si>
  <si>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</si>
  <si>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</si>
  <si>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</si>
  <si>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</si>
  <si>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</si>
  <si>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</si>
  <si>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</si>
  <si>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</si>
  <si>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</si>
  <si>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</si>
  <si>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</si>
  <si>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</si>
  <si>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</si>
  <si>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</si>
  <si>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</si>
  <si>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</si>
  <si>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</si>
  <si>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</si>
  <si>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</si>
  <si>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</si>
  <si>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</si>
  <si>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</si>
  <si>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</si>
  <si>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</si>
  <si>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</si>
  <si>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</si>
  <si>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</si>
  <si>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</si>
  <si>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</si>
  <si>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</si>
  <si>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</si>
  <si>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</si>
  <si>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</si>
  <si>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</si>
  <si>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</si>
  <si>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</si>
  <si>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</si>
  <si>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</si>
  <si>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</si>
  <si>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</si>
  <si>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</si>
  <si>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</si>
  <si>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</si>
  <si>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</si>
  <si>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</si>
  <si>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</si>
  <si>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</si>
  <si>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</si>
  <si>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</si>
  <si>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</si>
  <si>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</si>
  <si>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</si>
  <si>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</si>
  <si>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</si>
  <si>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</si>
  <si>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</si>
  <si>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</si>
  <si>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</si>
  <si>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</si>
  <si>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</si>
  <si>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</si>
  <si>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</si>
  <si>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</si>
  <si>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</si>
  <si>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</si>
  <si>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</si>
  <si>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</si>
  <si>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</si>
  <si>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</si>
  <si>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</si>
  <si>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</si>
  <si>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</si>
  <si>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</si>
  <si>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</si>
  <si>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</si>
  <si>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</si>
  <si>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</si>
  <si>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</si>
  <si>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</si>
  <si>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</si>
  <si>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</si>
  <si>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</si>
  <si>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</si>
  <si>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</si>
  <si>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</si>
  <si>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</si>
  <si>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</si>
  <si>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</si>
  <si>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</si>
  <si>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</si>
  <si>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</si>
  <si>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</si>
  <si>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</si>
  <si>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</si>
  <si>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</si>
  <si>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</si>
  <si>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</si>
  <si>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</si>
  <si>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</si>
  <si>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</si>
  <si>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</si>
  <si>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</si>
  <si>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</si>
  <si>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</si>
  <si>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</si>
  <si>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</si>
  <si>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</si>
  <si>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</si>
  <si>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</si>
  <si>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</si>
  <si>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</si>
  <si>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</si>
  <si>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</si>
  <si>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</si>
  <si>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</si>
  <si>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</si>
  <si>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</si>
  <si>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</si>
  <si>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</si>
  <si>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</si>
  <si>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</si>
  <si>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</si>
  <si>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</si>
  <si>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</si>
  <si>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</si>
  <si>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</si>
  <si>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</si>
  <si>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</si>
  <si>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</si>
  <si>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</si>
  <si>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</si>
  <si>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</si>
  <si>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</si>
  <si>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</si>
  <si>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</si>
  <si>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</si>
  <si>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</si>
  <si>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</si>
  <si>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</si>
  <si>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</si>
  <si>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</si>
  <si>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</si>
  <si>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</si>
  <si>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</si>
  <si>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</si>
  <si>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</si>
  <si>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</si>
  <si>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</si>
  <si>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</si>
  <si>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</si>
  <si>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</si>
  <si>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</si>
  <si>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</si>
  <si>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</si>
  <si>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</si>
  <si>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</si>
  <si>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</si>
  <si>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</si>
  <si>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</si>
  <si>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</si>
  <si>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</si>
  <si>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</si>
  <si>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</si>
  <si>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</si>
  <si>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</si>
  <si>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</si>
  <si>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</si>
  <si>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</si>
  <si>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</si>
  <si>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</si>
  <si>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</si>
  <si>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</si>
  <si>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</si>
  <si>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</si>
  <si>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</si>
  <si>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</si>
  <si>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</si>
  <si>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</si>
  <si>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</si>
  <si>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</si>
  <si>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</si>
  <si>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</si>
  <si>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</si>
  <si>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</si>
  <si>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</si>
  <si>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</si>
  <si>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</si>
  <si>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</si>
  <si>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</si>
  <si>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</si>
  <si>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</si>
  <si>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</si>
  <si>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</si>
  <si>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</si>
  <si>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</si>
  <si>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</si>
  <si>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</si>
  <si>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</si>
  <si>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</si>
  <si>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</si>
  <si>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</si>
  <si>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</si>
  <si>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</si>
  <si>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</si>
  <si>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</si>
  <si>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</si>
  <si>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</si>
  <si>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</si>
  <si>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</si>
  <si>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</si>
  <si>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</si>
  <si>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</si>
  <si>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</si>
  <si>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</si>
  <si>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</si>
  <si>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</si>
  <si>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</si>
  <si>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</si>
  <si>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</si>
  <si>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</si>
  <si>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</si>
  <si>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</si>
  <si>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</si>
  <si>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</si>
  <si>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</si>
  <si>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</si>
  <si>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</si>
  <si>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</si>
  <si>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</si>
  <si>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</si>
  <si>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</si>
  <si>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</si>
  <si>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</si>
  <si>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</si>
  <si>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</si>
  <si>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</si>
  <si>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</si>
  <si>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</si>
  <si>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</si>
  <si>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</si>
  <si>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</si>
  <si>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</si>
  <si>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</si>
  <si>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</si>
  <si>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</si>
  <si>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</si>
  <si>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</si>
  <si>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</si>
  <si>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</si>
  <si>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</si>
  <si>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</si>
  <si>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</si>
  <si>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</si>
  <si>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</si>
  <si>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</si>
  <si>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</si>
  <si>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</si>
  <si>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</si>
  <si>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</si>
  <si>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</si>
  <si>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</si>
  <si>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</si>
  <si>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</si>
  <si>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</si>
  <si>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</si>
  <si>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</si>
  <si>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</si>
  <si>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</si>
  <si>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</si>
  <si>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</si>
  <si>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</si>
  <si>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</si>
  <si>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</si>
  <si>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</si>
  <si>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</si>
  <si>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</si>
  <si>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</si>
  <si>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</si>
  <si>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</si>
  <si>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</si>
  <si>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</si>
  <si>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</si>
  <si>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</si>
  <si>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</si>
  <si>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</si>
  <si>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</si>
  <si>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</si>
  <si>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</si>
  <si>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</si>
  <si>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</si>
  <si>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</si>
  <si>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</si>
  <si>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</si>
  <si>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</si>
  <si>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</si>
  <si>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</si>
  <si>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</si>
  <si>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</si>
  <si>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</si>
  <si>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</si>
  <si>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</si>
  <si>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</si>
  <si>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</si>
  <si>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</si>
  <si>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</si>
  <si>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</si>
  <si>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</si>
  <si>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</si>
  <si>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</si>
  <si>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</si>
  <si>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</si>
  <si>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</si>
  <si>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</si>
  <si>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</si>
  <si>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</si>
  <si>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</si>
  <si>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</si>
  <si>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</si>
  <si>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</si>
  <si>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</si>
  <si>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</si>
  <si>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</si>
  <si>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</si>
  <si>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</si>
  <si>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</si>
  <si>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</si>
  <si>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</si>
  <si>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</si>
  <si>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</si>
  <si>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</si>
  <si>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</si>
  <si>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</si>
  <si>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</si>
  <si>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</si>
  <si>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</si>
  <si>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</si>
  <si>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</si>
  <si>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</si>
  <si>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</si>
  <si>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</si>
  <si>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</si>
  <si>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</si>
  <si>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</si>
  <si>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</si>
  <si>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</si>
  <si>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</si>
  <si>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</si>
  <si>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</si>
  <si>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</si>
  <si>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</si>
  <si>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</si>
  <si>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</si>
  <si>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</si>
  <si>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</si>
  <si>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</si>
  <si>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</si>
  <si>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</si>
  <si>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</si>
  <si>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</si>
  <si>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</si>
  <si>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</si>
  <si>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</si>
  <si>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</si>
  <si>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</si>
  <si>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</si>
  <si>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</si>
  <si>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</si>
  <si>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</si>
  <si>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</si>
  <si>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</si>
  <si>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</si>
  <si>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</si>
  <si>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</si>
  <si>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</si>
  <si>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</si>
  <si>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</si>
  <si>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</si>
  <si>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</si>
  <si>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</si>
  <si>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</si>
  <si>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</si>
  <si>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</si>
  <si>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</si>
  <si>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</si>
  <si>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</si>
  <si>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</si>
  <si>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</si>
  <si>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</si>
  <si>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</si>
  <si>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</si>
  <si>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</si>
  <si>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</si>
  <si>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</si>
  <si>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</si>
  <si>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</si>
  <si>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</si>
  <si>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</si>
  <si>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</si>
  <si>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</si>
  <si>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</si>
  <si>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</si>
  <si>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</si>
  <si>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</si>
  <si>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</si>
  <si>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</si>
  <si>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</si>
  <si>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</si>
  <si>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</si>
  <si>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</si>
  <si>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</si>
  <si>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</si>
  <si>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</si>
  <si>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</si>
  <si>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</si>
  <si>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</si>
  <si>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</si>
  <si>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</si>
  <si>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</si>
  <si>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</si>
  <si>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</si>
  <si>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</si>
  <si>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</si>
  <si>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</si>
  <si>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</si>
  <si>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</si>
  <si>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</si>
  <si>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</si>
  <si>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</si>
  <si>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</si>
  <si>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</si>
  <si>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</si>
  <si>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</si>
  <si>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</si>
  <si>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</si>
  <si>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</si>
  <si>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</si>
  <si>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</si>
  <si>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</si>
  <si>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</si>
  <si>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</si>
  <si>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</si>
  <si>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</si>
  <si>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</si>
  <si>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</si>
  <si>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</si>
  <si>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</si>
  <si>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</si>
  <si>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</si>
  <si>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</si>
  <si>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</si>
  <si>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</si>
  <si>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</si>
  <si>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</si>
  <si>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</si>
  <si>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</si>
  <si>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</si>
  <si>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</si>
  <si>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</si>
  <si>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</si>
  <si>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</si>
  <si>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</si>
  <si>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</si>
  <si>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</si>
  <si>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</si>
  <si>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</si>
  <si>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</si>
  <si>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</si>
  <si>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</si>
  <si>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</si>
  <si>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</si>
  <si>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</si>
  <si>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</si>
  <si>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</si>
  <si>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</si>
  <si>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</si>
  <si>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</si>
  <si>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</si>
  <si>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</si>
  <si>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</si>
  <si>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</si>
  <si>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</si>
  <si>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</si>
  <si>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</si>
  <si>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</si>
  <si>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</si>
  <si>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</si>
  <si>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</si>
  <si>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</si>
  <si>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</si>
  <si>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</si>
  <si>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</si>
  <si>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</si>
  <si>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</si>
  <si>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</si>
  <si>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</si>
  <si>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</si>
  <si>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</si>
  <si>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</si>
  <si>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</si>
  <si>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</si>
  <si>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</si>
  <si>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</si>
  <si>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</si>
  <si>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</si>
  <si>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</si>
  <si>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</si>
  <si>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</si>
  <si>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</si>
  <si>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</si>
  <si>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</si>
  <si>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</si>
  <si>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</si>
  <si>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</si>
  <si>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</si>
  <si>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</si>
  <si>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</si>
  <si>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</si>
  <si>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</si>
  <si>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</si>
  <si>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</si>
  <si>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</si>
  <si>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</si>
  <si>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</si>
  <si>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</si>
  <si>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</si>
  <si>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</si>
  <si>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</si>
  <si>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</si>
  <si>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</si>
  <si>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</si>
  <si>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</si>
  <si>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</si>
  <si>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</si>
  <si>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</si>
  <si>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</si>
  <si>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</si>
  <si>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</si>
  <si>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</si>
  <si>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</si>
  <si>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</si>
  <si>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</si>
  <si>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</si>
  <si>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</si>
  <si>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</si>
  <si>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</si>
  <si>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</si>
  <si>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</si>
  <si>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</si>
  <si>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</si>
  <si>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</si>
  <si>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</si>
  <si>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</si>
  <si>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</si>
  <si>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</si>
  <si>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</si>
  <si>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</si>
  <si>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</si>
  <si>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</si>
  <si>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</si>
  <si>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</si>
  <si>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</si>
  <si>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</si>
  <si>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</si>
  <si>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</si>
  <si>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</si>
  <si>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</si>
  <si>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</si>
  <si>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</si>
  <si>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</si>
  <si>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</si>
  <si>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</si>
  <si>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</si>
  <si>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</si>
  <si>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</si>
  <si>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</si>
  <si>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</si>
  <si>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</si>
  <si>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</si>
  <si>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</si>
  <si>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</si>
  <si>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</si>
  <si>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</si>
  <si>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</si>
  <si>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</si>
  <si>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</si>
  <si>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</si>
  <si>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</si>
  <si>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</si>
  <si>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</si>
  <si>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</si>
  <si>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</si>
  <si>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</si>
  <si>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</si>
  <si>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</si>
  <si>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</si>
  <si>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</si>
  <si>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</si>
  <si>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</si>
  <si>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</si>
  <si>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</si>
  <si>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</si>
  <si>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</si>
  <si>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</si>
  <si>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</si>
  <si>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</si>
  <si>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</si>
  <si>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</si>
  <si>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</si>
  <si>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</si>
  <si>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</si>
  <si>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</si>
  <si>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</si>
  <si>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</si>
  <si>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</si>
  <si>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</si>
  <si>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</si>
  <si>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</si>
  <si>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</si>
  <si>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</si>
  <si>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</si>
  <si>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</si>
  <si>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</si>
  <si>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</si>
  <si>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</si>
  <si>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</si>
  <si>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</si>
  <si>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</si>
  <si>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</si>
  <si>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</si>
  <si>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</si>
  <si>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</si>
  <si>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</si>
  <si>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</si>
  <si>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</si>
  <si>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</si>
  <si>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</si>
  <si>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</si>
  <si>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</si>
  <si>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</si>
  <si>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</si>
  <si>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</si>
  <si>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</si>
  <si>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</si>
  <si>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</si>
  <si>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</si>
  <si>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</si>
  <si>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</si>
  <si>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</si>
  <si>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</si>
  <si>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</si>
  <si>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</si>
  <si>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</si>
  <si>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</si>
  <si>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</si>
  <si>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</si>
  <si>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</si>
  <si>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</si>
  <si>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</si>
  <si>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</si>
  <si>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</si>
  <si>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</si>
  <si>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</si>
  <si>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</si>
  <si>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</si>
  <si>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</si>
  <si>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</si>
  <si>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</si>
  <si>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</si>
  <si>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</si>
  <si>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</si>
  <si>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</si>
  <si>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</si>
  <si>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</si>
  <si>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</si>
  <si>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</si>
  <si>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</si>
  <si>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</si>
  <si>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</si>
  <si>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</si>
  <si>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</si>
  <si>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</si>
  <si>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</si>
  <si>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</si>
  <si>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</si>
  <si>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</si>
  <si>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</si>
  <si>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</si>
  <si>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</si>
  <si>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</si>
  <si>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</si>
  <si>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</si>
  <si>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</si>
  <si>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</si>
  <si>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</si>
  <si>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</si>
  <si>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</si>
  <si>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</si>
  <si>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</si>
  <si>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</si>
  <si>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</si>
  <si>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</si>
  <si>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</si>
  <si>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</si>
  <si>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</si>
  <si>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</si>
  <si>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</si>
  <si>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</si>
  <si>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</si>
  <si>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</si>
  <si>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</si>
  <si>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</si>
  <si>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</si>
  <si>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</si>
  <si>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</si>
  <si>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</si>
  <si>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</si>
  <si>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</si>
  <si>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</si>
  <si>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</si>
  <si>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</si>
  <si>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</si>
  <si>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</si>
  <si>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</si>
  <si>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</si>
  <si>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</si>
  <si>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</si>
  <si>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</si>
  <si>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</si>
  <si>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</si>
  <si>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</si>
  <si>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</si>
  <si>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</si>
  <si>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</si>
  <si>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</si>
  <si>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</si>
  <si>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</si>
  <si>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</si>
  <si>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</si>
  <si>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</si>
  <si>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</si>
  <si>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</si>
  <si>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</si>
  <si>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</si>
  <si>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</si>
  <si>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</si>
  <si>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</si>
  <si>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</si>
  <si>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</si>
  <si>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</si>
  <si>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</si>
  <si>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</si>
  <si>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</si>
  <si>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</si>
  <si>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</si>
  <si>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</si>
  <si>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</si>
  <si>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</si>
  <si>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</si>
  <si>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</si>
  <si>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</si>
  <si>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</si>
  <si>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</si>
  <si>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</si>
  <si>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</si>
  <si>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</si>
  <si>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</si>
  <si>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</si>
  <si>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</si>
  <si>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</si>
  <si>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</si>
  <si>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</si>
  <si>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</si>
  <si>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</si>
  <si>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</si>
  <si>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</si>
  <si>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</si>
  <si>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</si>
  <si>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</si>
  <si>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</si>
  <si>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</si>
  <si>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</si>
  <si>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</si>
  <si>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</si>
  <si>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</si>
  <si>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</si>
  <si>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</si>
  <si>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</si>
  <si>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</si>
  <si>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</si>
  <si>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</si>
  <si>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</si>
  <si>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</si>
  <si>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</si>
  <si>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</si>
  <si>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</si>
  <si>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</si>
  <si>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</si>
  <si>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</si>
  <si>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</si>
  <si>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</si>
  <si>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</si>
  <si>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</si>
  <si>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</si>
  <si>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</si>
  <si>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</si>
  <si>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</si>
  <si>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</si>
  <si>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</si>
  <si>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</si>
  <si>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</si>
  <si>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</si>
  <si>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</si>
  <si>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</si>
  <si>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</si>
  <si>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</si>
  <si>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</si>
  <si>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</si>
  <si>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</si>
  <si>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</si>
  <si>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</si>
  <si>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</si>
  <si>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</si>
  <si>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</si>
  <si>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</si>
  <si>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</si>
  <si>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</si>
  <si>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</si>
  <si>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</si>
  <si>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</si>
  <si>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</si>
  <si>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</si>
  <si>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</si>
  <si>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</si>
  <si>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</si>
  <si>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</si>
  <si>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</si>
  <si>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</si>
  <si>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</si>
  <si>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</si>
  <si>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</si>
  <si>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</si>
  <si>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</si>
  <si>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</si>
  <si>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</si>
  <si>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</si>
  <si>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</si>
  <si>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</si>
  <si>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</si>
  <si>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</si>
  <si>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</si>
  <si>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</si>
  <si>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</si>
  <si>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</si>
  <si>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</si>
  <si>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</si>
  <si>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</si>
  <si>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</si>
  <si>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</si>
  <si>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</si>
  <si>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</si>
  <si>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</si>
  <si>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</si>
  <si>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</si>
  <si>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</si>
  <si>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</si>
  <si>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</si>
  <si>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</si>
  <si>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</si>
  <si>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</si>
  <si>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</si>
  <si>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</si>
  <si>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</si>
  <si>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</si>
  <si>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</si>
  <si>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</si>
  <si>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</si>
  <si>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</si>
  <si>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</si>
  <si>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</si>
  <si>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</si>
  <si>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</si>
  <si>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</si>
  <si>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</si>
  <si>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</si>
  <si>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</si>
  <si>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</si>
  <si>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</si>
  <si>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</si>
  <si>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</si>
  <si>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</si>
  <si>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</si>
  <si>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</si>
  <si>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</si>
  <si>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</si>
  <si>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</si>
  <si>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</si>
  <si>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</si>
  <si>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</si>
  <si>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</si>
  <si>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</si>
  <si>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</si>
  <si>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</si>
  <si>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</si>
  <si>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</si>
  <si>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</si>
  <si>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</si>
  <si>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</si>
  <si>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</si>
  <si>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</si>
  <si>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</si>
  <si>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</si>
  <si>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</si>
  <si>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</si>
  <si>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</si>
  <si>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</si>
  <si>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</si>
  <si>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</si>
  <si>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</si>
  <si>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</si>
  <si>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</si>
  <si>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</si>
  <si>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</si>
  <si>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</si>
  <si>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</si>
  <si>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</si>
  <si>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</si>
  <si>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</si>
  <si>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</si>
  <si>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</si>
  <si>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</si>
  <si>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</si>
  <si>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</si>
  <si>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</si>
  <si>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</si>
  <si>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</si>
  <si>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</si>
  <si>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</si>
  <si>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</si>
  <si>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</si>
  <si>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</si>
  <si>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</si>
  <si>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</si>
  <si>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</si>
  <si>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</si>
  <si>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</si>
  <si>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</si>
  <si>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</si>
  <si>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</si>
  <si>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</si>
  <si>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</si>
  <si>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</si>
  <si>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</si>
  <si>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</si>
  <si>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</si>
  <si>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</si>
  <si>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</si>
  <si>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</si>
  <si>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</si>
  <si>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</si>
  <si>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</si>
  <si>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</si>
  <si>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</si>
  <si>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</si>
  <si>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</si>
  <si>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</si>
  <si>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</si>
  <si>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</si>
  <si>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</si>
  <si>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</si>
  <si>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</si>
  <si>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</si>
  <si>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</si>
  <si>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</si>
  <si>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</si>
  <si>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</si>
  <si>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</si>
  <si>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</si>
  <si>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</si>
  <si>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</si>
  <si>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</si>
  <si>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</si>
  <si>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</si>
  <si>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</si>
  <si>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</si>
  <si>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</si>
  <si>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</si>
  <si>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</si>
  <si>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</si>
  <si>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</si>
  <si>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</si>
  <si>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</si>
  <si>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</si>
  <si>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</si>
  <si>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</si>
  <si>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</si>
  <si>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</si>
  <si>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</si>
  <si>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</si>
  <si>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</si>
  <si>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</si>
  <si>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</si>
  <si>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</si>
  <si>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</si>
  <si>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</si>
  <si>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</si>
  <si>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</si>
  <si>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</si>
  <si>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</si>
  <si>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</si>
  <si>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</si>
  <si>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</si>
  <si>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</si>
  <si>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</si>
  <si>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</si>
  <si>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</si>
  <si>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</si>
  <si>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</si>
  <si>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</si>
  <si>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</si>
  <si>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</si>
  <si>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</si>
  <si>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</si>
  <si>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</si>
  <si>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</si>
  <si>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</si>
  <si>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</si>
  <si>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</si>
  <si>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</si>
  <si>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</si>
  <si>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</si>
  <si>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</si>
  <si>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</si>
  <si>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</si>
  <si>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</si>
  <si>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</si>
  <si>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</si>
  <si>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</si>
  <si>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</si>
  <si>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</si>
  <si>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</si>
  <si>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</si>
  <si>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</si>
  <si>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</si>
  <si>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</si>
  <si>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</si>
  <si>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</si>
  <si>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</si>
  <si>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</si>
  <si>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</si>
  <si>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</si>
  <si>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</si>
  <si>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</si>
  <si>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</si>
  <si>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</si>
  <si>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</si>
  <si>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</si>
  <si>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</si>
  <si>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</si>
  <si>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</si>
  <si>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</si>
  <si>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</si>
  <si>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</si>
  <si>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</si>
  <si>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</si>
  <si>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</si>
  <si>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</si>
  <si>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</si>
  <si>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</si>
  <si>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</si>
  <si>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</si>
  <si>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</si>
  <si>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</si>
  <si>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</si>
  <si>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</si>
  <si>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</si>
  <si>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</si>
  <si>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</si>
  <si>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</si>
  <si>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</si>
  <si>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</si>
  <si>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</si>
  <si>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</si>
  <si>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</si>
  <si>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</si>
  <si>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</si>
  <si>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</si>
  <si>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</si>
  <si>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</si>
  <si>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</si>
  <si>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</si>
  <si>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</si>
  <si>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</si>
  <si>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</si>
  <si>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</si>
  <si>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</si>
  <si>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</si>
  <si>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</si>
  <si>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</si>
  <si>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</si>
  <si>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</si>
  <si>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</si>
  <si>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</si>
  <si>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</si>
  <si>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</si>
  <si>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</si>
  <si>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</si>
  <si>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</si>
  <si>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</si>
  <si>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</si>
  <si>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</si>
  <si>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</si>
  <si>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</si>
  <si>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</si>
  <si>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</si>
  <si>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</si>
  <si>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</si>
  <si>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</si>
  <si>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</si>
  <si>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</si>
  <si>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</si>
  <si>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</si>
  <si>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</si>
  <si>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</si>
  <si>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</si>
  <si>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</si>
  <si>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</si>
  <si>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</si>
  <si>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</si>
  <si>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</si>
  <si>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</si>
  <si>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</si>
  <si>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</si>
  <si>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</si>
  <si>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</si>
  <si>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</si>
  <si>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</si>
  <si>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</si>
  <si>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</si>
  <si>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</si>
  <si>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</si>
  <si>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</si>
  <si>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</si>
  <si>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</si>
  <si>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</si>
  <si>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</si>
  <si>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</si>
  <si>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</si>
  <si>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</si>
  <si>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</si>
  <si>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</si>
  <si>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</si>
  <si>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</si>
  <si>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</si>
  <si>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</si>
  <si>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</si>
  <si>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</si>
  <si>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</si>
  <si>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</si>
  <si>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</si>
  <si>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</si>
  <si>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</si>
  <si>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</si>
  <si>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</si>
  <si>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</si>
  <si>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</si>
  <si>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</si>
  <si>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</si>
  <si>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</si>
  <si>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</si>
  <si>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</si>
  <si>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</si>
  <si>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</si>
  <si>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</si>
  <si>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</si>
  <si>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</si>
  <si>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</si>
  <si>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</si>
  <si>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</si>
  <si>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</si>
  <si>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</si>
  <si>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</si>
  <si>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</si>
  <si>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</si>
  <si>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</si>
  <si>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</si>
  <si>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</si>
  <si>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</si>
  <si>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</si>
  <si>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</si>
  <si>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</si>
  <si>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</si>
  <si>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</si>
  <si>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</si>
  <si>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</si>
  <si>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</si>
  <si>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</si>
  <si>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</si>
  <si>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</si>
  <si>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</si>
  <si>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</si>
  <si>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</si>
  <si>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</si>
  <si>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</si>
  <si>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</si>
  <si>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</si>
  <si>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</si>
  <si>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</si>
  <si>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</si>
  <si>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</si>
  <si>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</si>
  <si>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</si>
  <si>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</si>
  <si>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</si>
  <si>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</si>
  <si>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</si>
  <si>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</si>
  <si>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</si>
  <si>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</si>
  <si>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</si>
  <si>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</si>
  <si>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</si>
  <si>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</si>
  <si>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</si>
  <si>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</si>
  <si>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</si>
  <si>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</si>
  <si>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</si>
  <si>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</si>
  <si>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</si>
  <si>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</si>
  <si>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</si>
  <si>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</si>
  <si>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</si>
  <si>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</si>
  <si>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</si>
  <si>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</si>
  <si>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</si>
  <si>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</si>
  <si>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</si>
  <si>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</si>
  <si>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</si>
  <si>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</si>
  <si>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</si>
  <si>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</si>
  <si>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</si>
  <si>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</si>
  <si>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</si>
  <si>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</si>
  <si>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</si>
  <si>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</si>
  <si>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</si>
  <si>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</si>
  <si>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</si>
  <si>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</si>
  <si>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</si>
  <si>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</si>
  <si>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</si>
  <si>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</si>
  <si>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</si>
  <si>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</si>
  <si>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</si>
  <si>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</si>
  <si>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</si>
  <si>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</si>
  <si>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</si>
  <si>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</si>
  <si>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</si>
  <si>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</si>
  <si>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</si>
  <si>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</si>
  <si>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</si>
  <si>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</si>
  <si>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</si>
  <si>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</si>
  <si>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</si>
  <si>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</si>
  <si>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</si>
  <si>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</si>
  <si>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</si>
  <si>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</si>
  <si>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</si>
  <si>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</si>
  <si>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</si>
  <si>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</si>
  <si>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</si>
  <si>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</si>
  <si>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</si>
  <si>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</si>
  <si>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</si>
  <si>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</si>
  <si>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</si>
  <si>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</si>
  <si>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</si>
  <si>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</si>
  <si>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</si>
  <si>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</si>
  <si>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</si>
  <si>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</si>
  <si>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</si>
  <si>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</si>
  <si>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</si>
  <si>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</si>
  <si>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</si>
  <si>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</si>
  <si>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</si>
  <si>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</si>
  <si>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</si>
  <si>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</si>
  <si>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</si>
  <si>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</si>
  <si>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</si>
  <si>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</si>
  <si>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</si>
  <si>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</si>
  <si>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</si>
  <si>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</si>
  <si>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</si>
  <si>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</si>
  <si>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</si>
  <si>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</si>
  <si>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</si>
  <si>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</si>
  <si>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</si>
  <si>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</si>
  <si>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</si>
  <si>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</si>
  <si>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</si>
  <si>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</si>
  <si>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</si>
  <si>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</si>
  <si>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</si>
  <si>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</si>
  <si>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</si>
  <si>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</si>
  <si>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</si>
  <si>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</si>
  <si>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</si>
  <si>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</si>
  <si>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</si>
  <si>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</si>
  <si>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</si>
  <si>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</si>
  <si>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</si>
  <si>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</si>
  <si>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</si>
  <si>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</si>
  <si>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</si>
  <si>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</si>
  <si>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</si>
  <si>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</si>
  <si>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</si>
  <si>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</si>
  <si>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</si>
  <si>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</si>
  <si>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</si>
  <si>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</si>
  <si>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</si>
  <si>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</si>
  <si>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</si>
  <si>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</si>
  <si>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</si>
  <si>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</si>
  <si>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</si>
  <si>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</si>
  <si>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</si>
  <si>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</si>
  <si>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</si>
  <si>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</si>
  <si>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</si>
  <si>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</si>
  <si>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</si>
  <si>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</si>
  <si>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</si>
  <si>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</si>
  <si>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</si>
  <si>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</si>
  <si>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</si>
  <si>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</si>
  <si>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</si>
  <si>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</si>
  <si>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</si>
  <si>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</si>
  <si>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</si>
  <si>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</si>
  <si>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</si>
  <si>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</si>
  <si>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</si>
  <si>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</si>
  <si>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</si>
  <si>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</si>
  <si>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</si>
  <si>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</si>
  <si>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</si>
  <si>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</si>
  <si>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</si>
  <si>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</si>
  <si>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</si>
  <si>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</si>
  <si>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</si>
  <si>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</si>
  <si>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</si>
  <si>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</si>
  <si>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</si>
  <si>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</si>
  <si>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</si>
  <si>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</si>
  <si>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</si>
  <si>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</si>
  <si>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</si>
  <si>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</si>
  <si>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</si>
  <si>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</si>
  <si>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</si>
  <si>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</si>
  <si>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</si>
  <si>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</si>
  <si>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</si>
  <si>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</si>
  <si>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</si>
  <si>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</si>
  <si>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</si>
  <si>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</si>
  <si>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</si>
  <si>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</si>
  <si>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</si>
  <si>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</si>
  <si>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</si>
  <si>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</si>
  <si>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</si>
  <si>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</si>
  <si>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</si>
  <si>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</si>
  <si>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</si>
  <si>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</si>
  <si>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</si>
  <si>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</si>
  <si>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</si>
  <si>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</si>
  <si>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</si>
  <si>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</si>
  <si>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</si>
  <si>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</si>
  <si>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</si>
  <si>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</si>
  <si>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</si>
  <si>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</si>
  <si>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</si>
  <si>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</si>
  <si>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</si>
  <si>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</si>
  <si>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</si>
  <si>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</si>
  <si>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</si>
  <si>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</si>
  <si>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</si>
  <si>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</si>
  <si>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</si>
  <si>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</si>
  <si>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</si>
  <si>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</si>
  <si>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</si>
  <si>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</si>
  <si>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</si>
  <si>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</si>
  <si>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</si>
  <si>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</si>
  <si>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</si>
  <si>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</si>
  <si>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</si>
  <si>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</si>
  <si>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</si>
  <si>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</si>
  <si>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</si>
  <si>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</si>
  <si>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</si>
  <si>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</si>
  <si>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</si>
  <si>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</si>
  <si>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</si>
  <si>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</si>
  <si>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</si>
  <si>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</si>
  <si>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</si>
  <si>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</si>
  <si>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</si>
  <si>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</si>
  <si>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</si>
  <si>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</si>
  <si>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</si>
  <si>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</si>
  <si>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</si>
  <si>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</si>
  <si>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</si>
  <si>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</si>
  <si>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</si>
  <si>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</si>
  <si>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</si>
  <si>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</si>
  <si>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</si>
  <si>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</si>
  <si>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</si>
  <si>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</si>
  <si>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</si>
  <si>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</si>
  <si>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</si>
  <si>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</si>
  <si>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</si>
  <si>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</si>
  <si>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</si>
  <si>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</si>
  <si>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</si>
  <si>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</si>
  <si>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</si>
  <si>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</si>
  <si>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</si>
  <si>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</si>
  <si>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</si>
  <si>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</si>
  <si>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</si>
  <si>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</si>
  <si>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</si>
  <si>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</si>
  <si>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</si>
  <si>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</si>
  <si>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</si>
  <si>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</si>
  <si>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</si>
  <si>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</si>
  <si>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</si>
  <si>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</si>
  <si>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</si>
  <si>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</si>
  <si>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</si>
  <si>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</si>
  <si>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</si>
  <si>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</si>
  <si>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</si>
  <si>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</si>
  <si>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</si>
  <si>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</si>
  <si>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</si>
  <si>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</si>
  <si>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</si>
  <si>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</si>
  <si>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</si>
  <si>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</si>
  <si>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</si>
  <si>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</si>
  <si>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</si>
  <si>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</si>
  <si>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</si>
  <si>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</si>
  <si>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</si>
  <si>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</si>
  <si>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</si>
  <si>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</si>
  <si>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</si>
  <si>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</si>
  <si>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</si>
  <si>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</si>
  <si>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</si>
  <si>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</si>
  <si>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</si>
  <si>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</si>
  <si>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</si>
  <si>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</si>
  <si>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</si>
  <si>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</si>
  <si>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</si>
  <si>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</si>
  <si>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</si>
  <si>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</si>
  <si>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</si>
  <si>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</si>
  <si>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</si>
  <si>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</si>
  <si>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</si>
  <si>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</si>
  <si>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</si>
  <si>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</si>
  <si>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</si>
  <si>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</si>
  <si>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</si>
  <si>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</si>
  <si>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</si>
  <si>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</si>
  <si>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</si>
  <si>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</si>
  <si>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</si>
  <si>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</si>
  <si>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</si>
  <si>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</si>
  <si>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</si>
  <si>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</si>
  <si>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</si>
  <si>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</si>
  <si>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</si>
  <si>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</si>
  <si>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</si>
  <si>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</si>
  <si>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</si>
  <si>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</si>
  <si>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</si>
  <si>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</si>
  <si>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</si>
  <si>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</si>
  <si>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</si>
  <si>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</si>
  <si>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</si>
  <si>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</si>
  <si>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</si>
  <si>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</si>
  <si>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</si>
  <si>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</si>
  <si>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</si>
  <si>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</si>
  <si>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</si>
  <si>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</si>
  <si>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</si>
  <si>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</si>
  <si>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</si>
  <si>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</si>
  <si>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</si>
  <si>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</si>
  <si>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</si>
  <si>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</si>
  <si>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</si>
  <si>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</si>
  <si>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</si>
  <si>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</si>
  <si>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</si>
  <si>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</si>
  <si>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</si>
  <si>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</si>
  <si>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</si>
  <si>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</si>
  <si>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</si>
  <si>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</si>
  <si>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</si>
  <si>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</si>
  <si>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</si>
  <si>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</si>
  <si>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</si>
  <si>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</si>
  <si>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</si>
  <si>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</si>
  <si>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</si>
  <si>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</si>
  <si>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</si>
  <si>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</si>
  <si>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</si>
  <si>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</si>
  <si>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</si>
  <si>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</si>
  <si>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</si>
  <si>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</si>
  <si>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</si>
  <si>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</si>
  <si>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</si>
  <si>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</si>
  <si>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</si>
  <si>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</si>
  <si>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</si>
  <si>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</si>
  <si>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</si>
  <si>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</si>
  <si>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</si>
  <si>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</si>
  <si>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</si>
  <si>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</si>
  <si>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</si>
  <si>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</si>
  <si>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</si>
  <si>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</si>
  <si>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</si>
  <si>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</si>
  <si>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</si>
  <si>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</si>
  <si>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</si>
  <si>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</si>
  <si>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</si>
  <si>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</si>
  <si>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</si>
  <si>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</si>
  <si>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</si>
  <si>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</si>
  <si>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</si>
  <si>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</si>
  <si>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</si>
  <si>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</si>
  <si>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</si>
  <si>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</si>
  <si>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</si>
  <si>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</si>
  <si>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</si>
  <si>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</si>
  <si>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</si>
  <si>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</si>
  <si>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</si>
  <si>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</si>
  <si>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</si>
  <si>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</si>
  <si>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</si>
  <si>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</si>
  <si>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</si>
  <si>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</si>
  <si>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</si>
  <si>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</si>
  <si>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</si>
  <si>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</si>
  <si>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</si>
  <si>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</si>
  <si>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</si>
  <si>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</si>
  <si>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</si>
  <si>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</si>
  <si>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</si>
  <si>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</si>
  <si>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</si>
  <si>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</si>
  <si>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</si>
  <si>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</si>
  <si>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</si>
  <si>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</si>
  <si>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</si>
  <si>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</si>
  <si>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</si>
  <si>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</si>
  <si>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</si>
  <si>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</si>
  <si>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</si>
  <si>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</si>
  <si>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</si>
  <si>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</si>
  <si>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</si>
  <si>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</si>
  <si>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</si>
  <si>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</si>
  <si>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</si>
  <si>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</si>
  <si>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</si>
  <si>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</si>
  <si>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</si>
  <si>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</si>
  <si>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</si>
  <si>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</si>
  <si>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</si>
  <si>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</si>
  <si>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</si>
  <si>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</si>
  <si>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</si>
  <si>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</si>
  <si>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</si>
  <si>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</si>
  <si>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</si>
  <si>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</si>
  <si>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</si>
  <si>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</si>
  <si>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</si>
  <si>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</si>
  <si>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</si>
  <si>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</si>
  <si>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</si>
  <si>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</si>
  <si>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</si>
  <si>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</si>
  <si>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</si>
  <si>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</si>
  <si>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</si>
  <si>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</si>
  <si>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</si>
  <si>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</si>
  <si>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</si>
  <si>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</si>
  <si>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</si>
  <si>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</si>
  <si>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</si>
  <si>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</si>
  <si>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</si>
  <si>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</si>
  <si>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</si>
  <si>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</si>
  <si>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</si>
  <si>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</si>
  <si>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</si>
  <si>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</si>
  <si>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</si>
  <si>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</si>
  <si>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</si>
  <si>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</si>
  <si>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</si>
  <si>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</si>
  <si>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</si>
  <si>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</si>
  <si>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</si>
  <si>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</si>
  <si>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</si>
  <si>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</si>
  <si>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</si>
  <si>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</si>
  <si>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</si>
  <si>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</si>
  <si>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</si>
  <si>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</si>
  <si>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</si>
  <si>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</si>
  <si>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</si>
  <si>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</si>
  <si>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</si>
  <si>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</si>
  <si>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</si>
  <si>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</si>
  <si>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</si>
  <si>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</si>
  <si>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</si>
  <si>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</si>
  <si>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</si>
  <si>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</si>
  <si>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</si>
  <si>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</si>
  <si>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</si>
  <si>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</si>
  <si>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</si>
  <si>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</si>
  <si>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</si>
  <si>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</si>
  <si>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</si>
  <si>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</si>
  <si>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</si>
  <si>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</si>
  <si>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</si>
  <si>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</si>
  <si>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</si>
  <si>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</si>
  <si>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</si>
  <si>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</si>
  <si>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</si>
  <si>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</si>
  <si>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</si>
  <si>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</si>
  <si>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</si>
  <si>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</si>
  <si>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</si>
  <si>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</si>
  <si>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</si>
  <si>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</si>
  <si>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</si>
  <si>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</si>
  <si>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</si>
  <si>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</si>
  <si>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</si>
  <si>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</si>
  <si>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</si>
  <si>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</si>
  <si>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</si>
  <si>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</si>
  <si>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</si>
  <si>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</si>
  <si>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</si>
  <si>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</si>
  <si>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</si>
  <si>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</si>
  <si>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</si>
  <si>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</si>
  <si>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</si>
  <si>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</si>
  <si>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</si>
  <si>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</si>
  <si>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</si>
  <si>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</si>
  <si>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</si>
  <si>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</si>
  <si>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</si>
  <si>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</si>
  <si>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</si>
  <si>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</si>
  <si>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</si>
  <si>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</si>
  <si>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</si>
  <si>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</si>
  <si>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</si>
  <si>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</si>
  <si>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</si>
  <si>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</si>
  <si>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</si>
  <si>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</si>
  <si>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</si>
  <si>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</si>
  <si>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</si>
  <si>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</si>
  <si>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</si>
  <si>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</si>
  <si>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</si>
  <si>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</si>
  <si>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</si>
  <si>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</si>
  <si>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</si>
  <si>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</si>
  <si>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</si>
  <si>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</si>
  <si>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</si>
  <si>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</si>
  <si>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</si>
  <si>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</si>
  <si>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</si>
  <si>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</si>
  <si>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</si>
  <si>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</si>
  <si>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</si>
  <si>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</si>
  <si>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</si>
  <si>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</si>
  <si>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</si>
  <si>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</si>
  <si>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</si>
  <si>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</si>
  <si>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</si>
  <si>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</si>
  <si>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</si>
  <si>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</si>
  <si>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</si>
  <si>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</si>
  <si>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</si>
  <si>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</si>
  <si>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</si>
  <si>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</si>
  <si>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</si>
  <si>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</si>
  <si>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</si>
  <si>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</si>
  <si>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</si>
  <si>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</si>
  <si>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</si>
  <si>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</si>
  <si>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</si>
  <si>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</si>
  <si>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</si>
  <si>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</si>
  <si>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</si>
  <si>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</si>
  <si>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</si>
  <si>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</si>
  <si>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</si>
  <si>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</si>
  <si>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</si>
  <si>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</si>
  <si>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</si>
  <si>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</si>
  <si>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</si>
  <si>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</si>
  <si>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</si>
  <si>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</si>
  <si>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</si>
  <si>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</si>
  <si>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</si>
  <si>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</si>
  <si>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</si>
  <si>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</si>
  <si>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</si>
  <si>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</si>
  <si>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</si>
  <si>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</si>
  <si>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</si>
  <si>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</si>
  <si>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</si>
  <si>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</si>
  <si>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</si>
  <si>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</si>
  <si>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</si>
  <si>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</si>
  <si>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</si>
  <si>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</si>
  <si>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</si>
  <si>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</si>
  <si>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</si>
  <si>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</si>
  <si>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</si>
  <si>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</si>
  <si>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</si>
  <si>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</si>
  <si>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</si>
  <si>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</si>
  <si>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</si>
  <si>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</si>
  <si>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</si>
  <si>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</si>
  <si>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</si>
  <si>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</si>
  <si>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</si>
  <si>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</si>
  <si>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</si>
  <si>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</si>
  <si>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</si>
  <si>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</si>
  <si>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</si>
  <si>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</si>
  <si>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</si>
  <si>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</si>
  <si>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</si>
  <si>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</si>
  <si>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</si>
  <si>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</si>
  <si>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</si>
  <si>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</si>
  <si>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</si>
  <si>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</si>
  <si>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</si>
  <si>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</si>
  <si>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</si>
  <si>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</si>
  <si>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</si>
  <si>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</si>
  <si>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</si>
  <si>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</si>
  <si>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</si>
  <si>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</si>
  <si>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</si>
  <si>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</si>
  <si>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</si>
  <si>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</si>
  <si>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</si>
  <si>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</si>
  <si>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</si>
  <si>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</si>
  <si>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</si>
  <si>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</si>
  <si>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</si>
  <si>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</si>
  <si>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</si>
  <si>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</si>
  <si>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</si>
  <si>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</si>
  <si>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</si>
  <si>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</si>
  <si>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</si>
  <si>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</si>
  <si>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</si>
  <si>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</si>
  <si>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</si>
  <si>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</si>
  <si>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</si>
  <si>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</si>
  <si>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</si>
  <si>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</si>
  <si>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</si>
  <si>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</si>
  <si>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</si>
  <si>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</si>
  <si>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</si>
  <si>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</si>
  <si>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</si>
  <si>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</si>
  <si>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</si>
  <si>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</si>
  <si>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</si>
  <si>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</si>
  <si>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</si>
  <si>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</si>
  <si>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</si>
  <si>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</si>
  <si>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</si>
  <si>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</si>
  <si>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</si>
  <si>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</si>
  <si>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</si>
  <si>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</si>
  <si>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</si>
  <si>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</si>
  <si>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</si>
  <si>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</si>
  <si>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</si>
  <si>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</si>
  <si>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</si>
  <si>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</si>
  <si>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</si>
  <si>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</si>
  <si>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</si>
  <si>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</si>
  <si>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</si>
  <si>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</si>
  <si>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</si>
  <si>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</si>
  <si>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</si>
  <si>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</si>
  <si>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</si>
  <si>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</si>
  <si>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</si>
  <si>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</si>
  <si>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</si>
  <si>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</si>
  <si>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</si>
  <si>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</si>
  <si>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</si>
  <si>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</si>
  <si>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</si>
  <si>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</si>
  <si>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</si>
  <si>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</si>
  <si>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</si>
  <si>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</si>
  <si>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</si>
  <si>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</si>
  <si>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</si>
  <si>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</si>
  <si>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</si>
  <si>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</si>
  <si>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</si>
  <si>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</si>
  <si>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</si>
  <si>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</si>
  <si>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</si>
  <si>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</si>
  <si>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</si>
  <si>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</si>
  <si>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</si>
  <si>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</si>
  <si>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</si>
  <si>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</si>
  <si>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</si>
  <si>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</si>
  <si>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</si>
  <si>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</si>
  <si>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</si>
  <si>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</si>
  <si>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</si>
  <si>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</si>
  <si>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</si>
  <si>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</si>
  <si>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</si>
  <si>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</si>
  <si>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</si>
  <si>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</si>
  <si>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</si>
  <si>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</si>
  <si>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</si>
  <si>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</si>
  <si>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</si>
  <si>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</si>
  <si>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</si>
  <si>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</si>
  <si>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</si>
  <si>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</si>
  <si>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</si>
  <si>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</si>
  <si>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</si>
  <si>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</si>
  <si>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</si>
  <si>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</si>
  <si>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</si>
  <si>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</si>
  <si>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</si>
  <si>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</si>
  <si>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</si>
  <si>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</si>
  <si>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</si>
  <si>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</si>
  <si>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</si>
  <si>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</si>
  <si>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</si>
  <si>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</si>
  <si>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</si>
  <si>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</si>
  <si>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</si>
  <si>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</si>
  <si>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</si>
  <si>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</si>
  <si>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</si>
  <si>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</si>
  <si>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</si>
  <si>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</si>
  <si>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</si>
  <si>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</si>
  <si>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</si>
  <si>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</si>
  <si>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</si>
  <si>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</si>
  <si>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</si>
  <si>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</si>
  <si>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</si>
  <si>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</si>
  <si>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</si>
  <si>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</si>
  <si>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</si>
  <si>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</si>
  <si>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</si>
  <si>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</si>
  <si>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</si>
  <si>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</si>
  <si>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</si>
  <si>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</si>
  <si>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</si>
  <si>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</si>
  <si>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</si>
  <si>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</si>
  <si>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</si>
  <si>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</si>
  <si>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</si>
  <si>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</si>
  <si>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</si>
  <si>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</si>
  <si>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</si>
  <si>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</si>
  <si>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</si>
  <si>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</si>
  <si>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</si>
  <si>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</si>
  <si>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</si>
  <si>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</si>
  <si>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</si>
  <si>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</si>
  <si>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</si>
  <si>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</si>
  <si>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</si>
  <si>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</si>
  <si>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</si>
  <si>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</si>
  <si>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</si>
  <si>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</si>
  <si>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</si>
  <si>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</si>
  <si>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</si>
  <si>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</si>
  <si>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</si>
  <si>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</si>
  <si>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</si>
  <si>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</si>
  <si>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</si>
  <si>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</si>
  <si>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</si>
  <si>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</si>
  <si>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</si>
  <si>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</si>
  <si>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</si>
  <si>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</si>
  <si>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</si>
  <si>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</si>
  <si>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</si>
  <si>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</si>
  <si>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</si>
  <si>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</si>
  <si>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</si>
  <si>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</si>
  <si>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</si>
  <si>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</si>
  <si>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</si>
  <si>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</si>
  <si>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</si>
  <si>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</si>
  <si>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</si>
  <si>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</si>
  <si>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</si>
  <si>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</si>
  <si>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</si>
  <si>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</si>
  <si>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</si>
  <si>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</si>
  <si>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</si>
  <si>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</si>
  <si>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</si>
  <si>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</si>
  <si>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</si>
  <si>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</si>
  <si>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</si>
  <si>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</si>
  <si>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</si>
  <si>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</si>
  <si>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</si>
  <si>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</si>
  <si>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</si>
  <si>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</si>
  <si>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</si>
  <si>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</si>
  <si>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</si>
  <si>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</si>
  <si>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</si>
  <si>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</si>
  <si>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</si>
  <si>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</si>
  <si>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</si>
  <si>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</si>
  <si>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</si>
  <si>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</si>
  <si>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</si>
  <si>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</si>
  <si>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</si>
  <si>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</si>
  <si>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</si>
  <si>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</si>
  <si>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</si>
  <si>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</si>
  <si>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</si>
  <si>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</si>
  <si>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</si>
  <si>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</si>
  <si>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</si>
  <si>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</si>
  <si>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</si>
  <si>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</si>
  <si>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</si>
  <si>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</si>
  <si>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</si>
  <si>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</si>
  <si>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</si>
  <si>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</si>
  <si>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</si>
  <si>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</si>
  <si>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</si>
  <si>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</si>
  <si>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</si>
  <si>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</si>
  <si>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</si>
  <si>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</si>
  <si>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</si>
  <si>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</si>
  <si>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</si>
  <si>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</si>
  <si>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</si>
  <si>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</si>
  <si>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</si>
  <si>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</si>
  <si>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</si>
  <si>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</si>
  <si>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</si>
  <si>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</si>
  <si>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</si>
  <si>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</si>
  <si>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</si>
  <si>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</si>
  <si>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</si>
  <si>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</si>
  <si>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</si>
  <si>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</si>
  <si>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</si>
  <si>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</si>
  <si>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</si>
  <si>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</si>
  <si>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</si>
  <si>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</si>
  <si>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</si>
  <si>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</si>
  <si>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</si>
  <si>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</si>
  <si>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</si>
  <si>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</si>
  <si>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</si>
  <si>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</si>
  <si>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</si>
  <si>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</si>
  <si>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</si>
  <si>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</si>
  <si>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</si>
  <si>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</si>
  <si>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</si>
  <si>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</si>
  <si>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</si>
  <si>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</si>
  <si>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</si>
  <si>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</si>
  <si>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</si>
  <si>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</si>
  <si>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</si>
  <si>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</si>
  <si>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</si>
  <si>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</si>
  <si>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</si>
  <si>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</si>
  <si>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</si>
  <si>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</si>
  <si>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</si>
  <si>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</si>
  <si>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</si>
  <si>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</si>
  <si>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</si>
  <si>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</si>
  <si>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</si>
  <si>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</si>
  <si>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</si>
  <si>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</si>
  <si>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</si>
  <si>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</si>
  <si>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</si>
  <si>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</si>
  <si>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</si>
  <si>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</si>
  <si>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</si>
  <si>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</si>
  <si>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</si>
  <si>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</si>
  <si>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</si>
  <si>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</si>
  <si>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</si>
  <si>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</si>
  <si>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</si>
  <si>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</si>
  <si>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</si>
  <si>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</si>
  <si>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</si>
  <si>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</si>
  <si>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</si>
  <si>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</si>
  <si>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</si>
  <si>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</si>
  <si>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</si>
  <si>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</si>
  <si>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</si>
  <si>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</si>
  <si>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</si>
  <si>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</si>
  <si>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</si>
  <si>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</si>
  <si>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</si>
  <si>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</si>
  <si>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</si>
  <si>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</si>
  <si>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</si>
  <si>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</si>
  <si>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</si>
  <si>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</si>
  <si>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</si>
  <si>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</si>
  <si>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</si>
  <si>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</si>
  <si>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</si>
  <si>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</si>
  <si>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</si>
  <si>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</si>
  <si>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</si>
  <si>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</si>
  <si>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</si>
  <si>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</si>
  <si>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</si>
  <si>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</si>
  <si>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</si>
  <si>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</si>
  <si>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</si>
  <si>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</si>
  <si>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</si>
  <si>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</si>
  <si>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</si>
  <si>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</si>
  <si>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</si>
  <si>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</si>
  <si>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</si>
  <si>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</si>
  <si>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</si>
  <si>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</si>
  <si>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</si>
  <si>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</si>
  <si>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</si>
  <si>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</si>
  <si>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</si>
  <si>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</si>
  <si>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</si>
  <si>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</si>
  <si>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</si>
  <si>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</si>
  <si>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</si>
  <si>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</si>
  <si>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</si>
  <si>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</si>
  <si>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</si>
  <si>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</si>
  <si>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</si>
  <si>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</si>
  <si>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</si>
  <si>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</si>
  <si>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</si>
  <si>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</si>
  <si>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</si>
  <si>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</si>
  <si>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</si>
  <si>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</si>
  <si>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</si>
  <si>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</si>
  <si>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</si>
  <si>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</si>
  <si>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</si>
  <si>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</si>
  <si>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</si>
  <si>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</si>
  <si>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</si>
  <si>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</si>
  <si>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</si>
  <si>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</si>
  <si>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</si>
  <si>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</si>
  <si>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</si>
  <si>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</si>
  <si>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</si>
  <si>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</si>
  <si>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</si>
  <si>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</si>
  <si>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</si>
  <si>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</si>
  <si>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</si>
  <si>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</si>
  <si>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</si>
  <si>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</si>
  <si>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</si>
  <si>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</si>
  <si>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</si>
  <si>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</si>
  <si>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</si>
  <si>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</si>
  <si>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</si>
  <si>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</si>
  <si>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</si>
  <si>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</si>
  <si>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</si>
  <si>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</si>
  <si>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</si>
  <si>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</si>
  <si>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</si>
  <si>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</si>
  <si>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</si>
  <si>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</si>
  <si>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</si>
  <si>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</si>
  <si>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</si>
  <si>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</si>
  <si>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</si>
  <si>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</si>
  <si>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</si>
  <si>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</si>
  <si>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</si>
  <si>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</si>
  <si>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</si>
  <si>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</si>
  <si>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</si>
  <si>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</si>
  <si>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</si>
  <si>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</si>
  <si>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</si>
  <si>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</si>
  <si>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</si>
  <si>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</si>
  <si>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</si>
  <si>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</si>
  <si>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</si>
  <si>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</si>
  <si>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</si>
  <si>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</si>
  <si>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</si>
  <si>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</si>
  <si>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</si>
  <si>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</si>
  <si>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</si>
  <si>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</si>
  <si>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</si>
  <si>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</si>
  <si>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</si>
  <si>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</si>
  <si>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</si>
  <si>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</si>
  <si>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</si>
  <si>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</si>
  <si>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</si>
  <si>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</si>
  <si>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</si>
  <si>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</si>
  <si>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</si>
  <si>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</si>
  <si>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</si>
  <si>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</si>
  <si>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</si>
  <si>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</si>
  <si>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</si>
  <si>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</si>
  <si>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</si>
  <si>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</si>
  <si>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</si>
  <si>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</si>
  <si>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</si>
  <si>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</si>
  <si>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</si>
  <si>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</si>
  <si>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</si>
  <si>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</si>
  <si>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</si>
  <si>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</si>
  <si>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</si>
  <si>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</si>
  <si>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</si>
  <si>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</si>
  <si>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</si>
  <si>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</si>
  <si>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</si>
  <si>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</si>
  <si>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</si>
  <si>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</si>
  <si>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</si>
  <si>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</si>
  <si>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</si>
  <si>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</si>
  <si>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</si>
  <si>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</si>
  <si>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</si>
  <si>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</si>
  <si>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</si>
  <si>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</si>
  <si>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</si>
  <si>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</si>
  <si>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</si>
  <si>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</si>
  <si>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</si>
  <si>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</si>
  <si>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</si>
  <si>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</si>
  <si>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</si>
  <si>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</si>
  <si>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</si>
  <si>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</si>
  <si>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</si>
  <si>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</si>
  <si>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</si>
  <si>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</si>
  <si>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</si>
  <si>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</si>
  <si>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</si>
  <si>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</si>
  <si>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</si>
  <si>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</si>
  <si>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</si>
  <si>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</si>
  <si>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</si>
  <si>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</si>
  <si>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</si>
  <si>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</si>
  <si>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</si>
  <si>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</si>
  <si>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</si>
  <si>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</si>
  <si>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</si>
  <si>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</si>
  <si>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</si>
  <si>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</si>
  <si>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</si>
  <si>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</si>
  <si>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</si>
  <si>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</si>
  <si>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</si>
  <si>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</si>
  <si>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</si>
  <si>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</si>
  <si>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</si>
  <si>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</si>
  <si>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</si>
  <si>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</si>
  <si>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</si>
  <si>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</si>
  <si>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</si>
  <si>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</si>
  <si>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</si>
  <si>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</si>
  <si>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</si>
  <si>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</si>
  <si>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</si>
  <si>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</si>
  <si>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</si>
  <si>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</si>
  <si>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</si>
  <si>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</si>
  <si>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</si>
  <si>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</si>
  <si>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</si>
  <si>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</si>
  <si>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</si>
  <si>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</si>
  <si>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</si>
  <si>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</si>
  <si>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</si>
  <si>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</si>
  <si>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</si>
  <si>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</si>
  <si>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</si>
  <si>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</si>
  <si>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</si>
  <si>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</si>
  <si>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</si>
  <si>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</si>
  <si>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</si>
  <si>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</si>
  <si>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</si>
  <si>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</si>
  <si>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</si>
  <si>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</si>
  <si>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</si>
  <si>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</si>
  <si>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</si>
  <si>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</si>
  <si>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</si>
  <si>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</si>
  <si>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</si>
  <si>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</si>
  <si>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</si>
  <si>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</si>
  <si>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</si>
  <si>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</si>
  <si>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</si>
  <si>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</si>
  <si>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</si>
  <si>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</si>
  <si>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</si>
  <si>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</si>
  <si>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</si>
  <si>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</si>
  <si>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</si>
  <si>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</si>
  <si>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</si>
  <si>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</si>
  <si>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</si>
  <si>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</si>
  <si>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</si>
  <si>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</si>
  <si>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</si>
  <si>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</si>
  <si>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</si>
  <si>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</si>
  <si>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</si>
  <si>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</si>
  <si>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</si>
  <si>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</si>
  <si>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</si>
  <si>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</si>
  <si>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</si>
  <si>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</si>
  <si>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</si>
  <si>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</si>
  <si>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</si>
  <si>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</si>
  <si>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</si>
  <si>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</si>
  <si>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</si>
  <si>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</si>
  <si>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</si>
  <si>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</si>
  <si>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</si>
  <si>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</si>
  <si>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</si>
  <si>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</si>
  <si>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</si>
  <si>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</si>
  <si>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</si>
  <si>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</si>
  <si>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</si>
  <si>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</si>
  <si>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</si>
  <si>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</si>
  <si>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</si>
  <si>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</si>
  <si>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</si>
  <si>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</si>
  <si>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</si>
  <si>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</si>
  <si>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</si>
  <si>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</si>
  <si>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</si>
  <si>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</si>
  <si>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</si>
  <si>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</si>
  <si>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</si>
  <si>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</si>
  <si>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</si>
  <si>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</si>
  <si>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</si>
  <si>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</si>
  <si>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</si>
  <si>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</si>
  <si>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</si>
  <si>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</si>
  <si>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</si>
  <si>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</si>
  <si>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</si>
  <si>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</si>
  <si>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</si>
  <si>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</si>
  <si>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</si>
  <si>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</si>
  <si>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</si>
  <si>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</si>
  <si>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</si>
  <si>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</si>
  <si>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</si>
  <si>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</si>
  <si>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</si>
  <si>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</si>
  <si>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</si>
  <si>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</si>
  <si>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</si>
  <si>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</si>
  <si>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</si>
  <si>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</si>
  <si>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</si>
  <si>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</si>
  <si>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</si>
  <si>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</si>
  <si>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</si>
  <si>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</si>
  <si>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</si>
  <si>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</si>
  <si>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</si>
  <si>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</si>
  <si>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</si>
  <si>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</si>
  <si>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</si>
  <si>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</si>
  <si>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</si>
  <si>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</si>
  <si>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</si>
  <si>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</si>
  <si>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</si>
  <si>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</si>
  <si>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</si>
  <si>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</si>
  <si>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</si>
  <si>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</si>
  <si>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</si>
  <si>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</si>
  <si>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</si>
  <si>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</si>
  <si>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</si>
  <si>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</si>
  <si>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</si>
  <si>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</si>
  <si>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</si>
  <si>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</si>
  <si>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</si>
  <si>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</si>
  <si>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</si>
  <si>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</si>
  <si>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</si>
  <si>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</si>
  <si>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</si>
  <si>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</si>
  <si>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</si>
  <si>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</si>
  <si>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</si>
  <si>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</si>
  <si>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</si>
  <si>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</si>
  <si>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</si>
  <si>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</si>
  <si>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</si>
  <si>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</si>
  <si>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</si>
  <si>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</si>
  <si>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</si>
  <si>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</si>
  <si>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</si>
  <si>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</si>
  <si>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</si>
  <si>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</si>
  <si>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</si>
  <si>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</si>
  <si>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</si>
  <si>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</si>
  <si>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</si>
  <si>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</si>
  <si>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</si>
  <si>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</si>
  <si>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</si>
  <si>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</si>
  <si>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</si>
  <si>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</si>
  <si>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</si>
  <si>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</si>
  <si>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</si>
  <si>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</si>
  <si>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</si>
  <si>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</si>
  <si>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</si>
  <si>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</si>
  <si>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</si>
  <si>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</si>
  <si>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</si>
  <si>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</si>
  <si>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</si>
  <si>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</si>
  <si>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</si>
  <si>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</si>
  <si>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</si>
  <si>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</si>
  <si>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</si>
  <si>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</si>
  <si>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</si>
  <si>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</si>
  <si>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</si>
  <si>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</si>
  <si>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</si>
  <si>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</si>
  <si>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</si>
  <si>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</si>
  <si>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</si>
  <si>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</si>
  <si>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</si>
  <si>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</si>
  <si>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</si>
  <si>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</si>
  <si>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</si>
  <si>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</si>
  <si>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</si>
  <si>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</si>
  <si>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</si>
  <si>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</si>
  <si>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</si>
  <si>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</si>
  <si>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</si>
  <si>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</si>
  <si>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</si>
  <si>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</si>
  <si>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</si>
  <si>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</si>
  <si>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</si>
  <si>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</si>
  <si>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</si>
  <si>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</si>
  <si>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</si>
  <si>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</si>
  <si>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</si>
  <si>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</si>
  <si>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</si>
  <si>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</si>
  <si>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</si>
  <si>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</si>
  <si>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</si>
  <si>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</si>
  <si>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</si>
  <si>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</si>
  <si>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</si>
  <si>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</si>
  <si>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</si>
  <si>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</si>
  <si>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</si>
  <si>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</si>
  <si>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</si>
  <si>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</si>
  <si>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</si>
  <si>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</si>
  <si>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</si>
  <si>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</si>
  <si>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</si>
  <si>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</si>
  <si>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</si>
  <si>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</si>
  <si>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</si>
  <si>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</si>
  <si>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</si>
  <si>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</si>
  <si>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</si>
  <si>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</si>
  <si>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</si>
  <si>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</si>
  <si>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</si>
  <si>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</si>
  <si>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</si>
  <si>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</si>
  <si>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</si>
  <si>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</si>
  <si>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</si>
  <si>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</si>
  <si>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</si>
  <si>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</si>
  <si>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</si>
  <si>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</si>
  <si>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</si>
  <si>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</si>
  <si>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</si>
  <si>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</si>
  <si>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</si>
  <si>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</si>
  <si>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</si>
  <si>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</si>
  <si>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</si>
  <si>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</si>
  <si>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</si>
  <si>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</si>
  <si>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</si>
  <si>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</si>
  <si>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</si>
  <si>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</si>
  <si>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</si>
  <si>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</si>
  <si>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</si>
  <si>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</si>
  <si>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</si>
  <si>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</si>
  <si>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</si>
  <si>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</si>
  <si>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</si>
  <si>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</si>
  <si>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</si>
  <si>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</si>
  <si>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</si>
  <si>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</si>
  <si>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</si>
  <si>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</si>
  <si>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</si>
  <si>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</si>
  <si>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</si>
  <si>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</si>
  <si>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</si>
  <si>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</si>
  <si>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</si>
  <si>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</si>
  <si>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</si>
  <si>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</si>
  <si>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</si>
  <si>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</si>
  <si>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</si>
  <si>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</si>
  <si>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</si>
  <si>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</si>
  <si>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</si>
  <si>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</si>
  <si>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</si>
  <si>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</si>
  <si>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</si>
  <si>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</si>
  <si>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</si>
  <si>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</si>
  <si>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</si>
  <si>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</si>
  <si>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</si>
  <si>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</si>
  <si>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</si>
  <si>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</si>
  <si>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</si>
  <si>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</si>
  <si>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</si>
  <si>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</si>
  <si>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</si>
  <si>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</si>
  <si>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</si>
  <si>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</si>
  <si>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</si>
  <si>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</si>
  <si>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</si>
  <si>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</si>
  <si>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</si>
  <si>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</si>
  <si>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</si>
  <si>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</si>
  <si>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</si>
  <si>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</si>
  <si>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</si>
  <si>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</si>
  <si>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</si>
  <si>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</si>
  <si>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</si>
  <si>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</si>
  <si>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</si>
  <si>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</si>
  <si>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</si>
  <si>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</si>
  <si>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</si>
  <si>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</si>
  <si>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</si>
  <si>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</si>
  <si>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</si>
  <si>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</si>
  <si>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</si>
  <si>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</si>
  <si>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</si>
  <si>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</si>
  <si>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</si>
  <si>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</si>
  <si>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</si>
  <si>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</si>
  <si>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</si>
  <si>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</si>
  <si>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</si>
  <si>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</si>
  <si>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</si>
  <si>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</si>
  <si>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</si>
  <si>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</si>
  <si>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</si>
  <si>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</si>
  <si>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</si>
  <si>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</si>
  <si>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</si>
  <si>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</si>
  <si>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</si>
  <si>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</si>
  <si>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</si>
  <si>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</si>
  <si>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</si>
  <si>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</si>
  <si>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</si>
  <si>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</si>
  <si>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</si>
  <si>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</si>
  <si>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</si>
  <si>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</si>
  <si>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</si>
  <si>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</si>
  <si>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</si>
  <si>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</si>
  <si>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</si>
  <si>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</si>
  <si>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</si>
  <si>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</si>
  <si>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</si>
  <si>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</si>
  <si>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</si>
  <si>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</si>
  <si>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</si>
  <si>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</si>
  <si>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</si>
  <si>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</si>
  <si>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</si>
  <si>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</si>
  <si>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</si>
  <si>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</si>
  <si>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</si>
  <si>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</si>
  <si>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</si>
  <si>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</si>
  <si>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</si>
  <si>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</si>
  <si>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</si>
  <si>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</si>
  <si>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</si>
  <si>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</si>
  <si>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</si>
  <si>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</si>
  <si>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</si>
  <si>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</si>
  <si>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</si>
  <si>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</si>
  <si>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</si>
  <si>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</si>
  <si>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</si>
  <si>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</si>
  <si>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</si>
  <si>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</si>
  <si>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</si>
  <si>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</si>
  <si>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</si>
  <si>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</si>
  <si>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</si>
  <si>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</si>
  <si>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</si>
  <si>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</si>
  <si>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</si>
  <si>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</si>
  <si>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</si>
  <si>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</si>
  <si>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</si>
  <si>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</si>
  <si>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</si>
  <si>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</si>
  <si>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</si>
  <si>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</si>
  <si>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</si>
  <si>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</si>
  <si>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</si>
  <si>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</si>
  <si>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</si>
  <si>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</si>
  <si>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</si>
  <si>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</si>
  <si>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</si>
  <si>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</si>
  <si>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</si>
  <si>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</si>
  <si>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</si>
  <si>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</si>
  <si>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</si>
  <si>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</si>
  <si>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</si>
  <si>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</si>
  <si>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</si>
  <si>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</si>
  <si>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</si>
  <si>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</si>
  <si>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</si>
  <si>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</si>
  <si>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</si>
  <si>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</si>
  <si>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</si>
  <si>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</si>
  <si>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</si>
  <si>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</si>
  <si>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</si>
  <si>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</si>
  <si>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</si>
  <si>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</si>
  <si>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</si>
  <si>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</si>
  <si>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</si>
  <si>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</si>
  <si>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</si>
  <si>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</si>
  <si>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</si>
  <si>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</si>
  <si>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</si>
  <si>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</si>
  <si>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</si>
  <si>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</si>
  <si>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</si>
  <si>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</si>
  <si>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</si>
  <si>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</si>
  <si>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</si>
  <si>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</si>
  <si>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</si>
  <si>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</si>
  <si>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</si>
  <si>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</si>
  <si>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</si>
  <si>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</si>
  <si>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</si>
  <si>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</si>
  <si>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</si>
  <si>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</si>
  <si>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</si>
  <si>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</si>
  <si>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</si>
  <si>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</si>
  <si>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</si>
  <si>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</si>
  <si>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</si>
  <si>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</si>
  <si>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</si>
  <si>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</si>
  <si>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</si>
  <si>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</si>
  <si>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</si>
  <si>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</si>
  <si>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</si>
  <si>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</si>
  <si>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</si>
  <si>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</si>
  <si>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</si>
  <si>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</si>
  <si>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</si>
  <si>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</si>
  <si>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</si>
  <si>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</si>
  <si>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</si>
  <si>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</si>
  <si>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</si>
  <si>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</si>
  <si>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</si>
  <si>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</si>
  <si>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</si>
  <si>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</si>
  <si>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</si>
  <si>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</si>
  <si>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</si>
  <si>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</si>
  <si>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</si>
  <si>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</si>
  <si>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</si>
  <si>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</si>
  <si>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</si>
  <si>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</si>
  <si>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</si>
  <si>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</si>
  <si>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</si>
  <si>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</si>
  <si>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</si>
  <si>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</si>
  <si>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</si>
  <si>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</si>
  <si>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</si>
  <si>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</si>
  <si>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</si>
  <si>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</si>
  <si>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</si>
  <si>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</si>
  <si>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</si>
  <si>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</si>
  <si>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</si>
  <si>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</si>
  <si>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</si>
  <si>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</si>
  <si>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</si>
  <si>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</si>
  <si>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</si>
  <si>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</si>
  <si>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</si>
  <si>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</si>
  <si>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</si>
  <si>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</si>
  <si>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</si>
  <si>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</si>
  <si>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</si>
  <si>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</si>
  <si>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</si>
  <si>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</si>
  <si>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</si>
  <si>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</si>
  <si>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</si>
  <si>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</si>
  <si>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</si>
  <si>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</si>
  <si>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</si>
  <si>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</si>
  <si>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</si>
  <si>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</si>
  <si>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</si>
  <si>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</si>
  <si>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</si>
  <si>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</si>
  <si>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</si>
  <si>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</si>
  <si>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</si>
  <si>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</si>
  <si>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</si>
  <si>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</si>
  <si>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</si>
  <si>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</si>
  <si>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</si>
  <si>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</si>
  <si>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</si>
  <si>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</si>
  <si>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</si>
  <si>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</si>
  <si>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</si>
  <si>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</si>
  <si>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</si>
  <si>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</si>
  <si>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</si>
  <si>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</si>
  <si>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</si>
  <si>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</si>
  <si>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</si>
  <si>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</si>
  <si>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</si>
  <si>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</si>
  <si>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</si>
  <si>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</si>
  <si>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</si>
  <si>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</si>
  <si>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</si>
  <si>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</si>
  <si>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</si>
  <si>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</si>
  <si>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</si>
  <si>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</si>
  <si>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</si>
  <si>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</si>
  <si>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</si>
  <si>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</si>
  <si>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</si>
  <si>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</si>
  <si>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</si>
  <si>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</si>
  <si>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</si>
  <si>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</si>
  <si>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</si>
  <si>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</si>
  <si>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</si>
  <si>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</si>
  <si>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</si>
  <si>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</si>
  <si>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</si>
  <si>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</si>
  <si>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</si>
  <si>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</si>
  <si>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</si>
  <si>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</si>
  <si>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</si>
  <si>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</si>
  <si>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</si>
  <si>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</si>
  <si>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</si>
  <si>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</si>
  <si>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</si>
  <si>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</si>
  <si>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</si>
  <si>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</si>
  <si>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</si>
  <si>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</si>
  <si>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</si>
  <si>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</si>
  <si>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</si>
  <si>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</si>
  <si>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</si>
  <si>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</si>
  <si>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</si>
  <si>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</si>
  <si>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</si>
  <si>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</si>
  <si>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</si>
  <si>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</si>
  <si>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</si>
  <si>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</si>
  <si>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</si>
  <si>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</si>
  <si>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</si>
  <si>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</si>
  <si>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</si>
  <si>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</si>
  <si>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</si>
  <si>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</si>
  <si>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</si>
  <si>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</si>
  <si>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</si>
  <si>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</si>
  <si>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</si>
  <si>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</si>
  <si>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</si>
  <si>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</si>
  <si>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</si>
  <si>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</si>
  <si>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</si>
  <si>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</si>
  <si>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</si>
  <si>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</si>
  <si>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</si>
  <si>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</si>
  <si>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</si>
  <si>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</si>
  <si>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</si>
  <si>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</si>
  <si>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</si>
  <si>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</si>
  <si>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</si>
  <si>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</si>
  <si>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</si>
  <si>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</si>
  <si>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</si>
  <si>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</si>
  <si>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</si>
  <si>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</si>
  <si>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</si>
  <si>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</si>
  <si>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</si>
  <si>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</si>
  <si>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</si>
  <si>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</si>
  <si>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</si>
  <si>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</si>
  <si>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</si>
  <si>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</si>
  <si>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</si>
  <si>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</si>
  <si>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</si>
  <si>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</si>
  <si>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</si>
  <si>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</si>
  <si>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</si>
  <si>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</si>
  <si>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</si>
  <si>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</si>
  <si>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</si>
  <si>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</si>
  <si>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</si>
  <si>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</si>
  <si>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</si>
  <si>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</si>
  <si>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</si>
  <si>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</si>
  <si>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</si>
  <si>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</si>
  <si>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</si>
  <si>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</si>
  <si>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</si>
  <si>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</si>
  <si>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</si>
  <si>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</si>
  <si>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</si>
  <si>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</si>
  <si>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</si>
  <si>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</si>
  <si>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</si>
  <si>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</si>
  <si>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</si>
  <si>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</si>
  <si>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</si>
  <si>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</si>
  <si>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</si>
  <si>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</si>
  <si>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</si>
  <si>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</si>
  <si>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</si>
  <si>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</si>
  <si>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</si>
  <si>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</si>
  <si>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</si>
  <si>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</si>
  <si>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</si>
  <si>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</si>
  <si>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</si>
  <si>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</si>
  <si>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</si>
  <si>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</si>
  <si>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</si>
  <si>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</si>
  <si>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</si>
  <si>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</si>
  <si>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</si>
  <si>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</si>
  <si>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</si>
  <si>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</si>
  <si>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</si>
  <si>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</si>
  <si>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</si>
  <si>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</si>
  <si>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</si>
  <si>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</si>
  <si>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</si>
  <si>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</si>
  <si>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</si>
  <si>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</si>
  <si>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</si>
  <si>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</si>
  <si>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</si>
  <si>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</si>
  <si>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</si>
  <si>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</si>
  <si>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</si>
  <si>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</si>
  <si>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</si>
  <si>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</si>
  <si>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</si>
  <si>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</si>
  <si>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</si>
  <si>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</si>
  <si>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</si>
  <si>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</si>
  <si>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</si>
  <si>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</si>
  <si>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</si>
  <si>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</si>
  <si>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</si>
  <si>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</si>
  <si>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</si>
  <si>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</si>
  <si>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</si>
  <si>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</si>
  <si>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</si>
  <si>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</si>
  <si>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</si>
  <si>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</si>
  <si>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</si>
  <si>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</si>
  <si>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</si>
  <si>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</si>
  <si>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</si>
  <si>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</si>
  <si>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</si>
  <si>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</si>
  <si>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</si>
  <si>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</si>
  <si>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</si>
  <si>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</si>
  <si>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</si>
  <si>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</si>
  <si>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</si>
  <si>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</si>
  <si>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</si>
  <si>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</si>
  <si>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</si>
  <si>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</si>
  <si>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</si>
  <si>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</si>
  <si>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</si>
  <si>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</si>
  <si>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</si>
  <si>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</si>
  <si>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</si>
  <si>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</si>
  <si>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</si>
  <si>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</si>
  <si>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</si>
  <si>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</si>
  <si>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</si>
  <si>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</si>
  <si>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</si>
  <si>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</si>
  <si>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</si>
  <si>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</si>
  <si>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</si>
  <si>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</si>
  <si>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</si>
  <si>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</si>
  <si>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</si>
  <si>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</si>
  <si>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</si>
  <si>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</si>
  <si>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</si>
  <si>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</si>
  <si>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</si>
  <si>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</si>
  <si>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</si>
  <si>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</si>
  <si>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</si>
  <si>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</si>
  <si>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</si>
  <si>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</si>
  <si>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</si>
  <si>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</si>
  <si>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</si>
  <si>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</si>
  <si>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</si>
  <si>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</si>
  <si>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</si>
  <si>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</si>
  <si>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</si>
  <si>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</si>
  <si>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</si>
  <si>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</si>
  <si>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</si>
  <si>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</si>
  <si>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</si>
  <si>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</si>
  <si>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</si>
  <si>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</si>
  <si>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</si>
  <si>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</si>
  <si>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</si>
  <si>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</si>
  <si>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</si>
  <si>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</si>
  <si>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</si>
  <si>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</si>
  <si>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</si>
  <si>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</si>
  <si>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</si>
  <si>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</si>
  <si>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</si>
  <si>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</si>
  <si>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</si>
  <si>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</si>
  <si>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</si>
  <si>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</si>
  <si>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</si>
  <si>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</si>
  <si>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</si>
  <si>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</si>
  <si>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</si>
  <si>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</si>
  <si>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</si>
  <si>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</si>
  <si>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</si>
  <si>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</si>
  <si>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</si>
  <si>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</si>
  <si>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</si>
  <si>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</si>
  <si>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</si>
  <si>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</si>
  <si>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</si>
  <si>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</si>
  <si>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</si>
  <si>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</si>
  <si>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</si>
  <si>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</si>
  <si>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</si>
  <si>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</si>
  <si>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</si>
  <si>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</si>
  <si>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</si>
  <si>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</si>
  <si>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</si>
  <si>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</si>
  <si>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</si>
  <si>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</si>
  <si>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</si>
  <si>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</si>
  <si>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</si>
  <si>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</si>
  <si>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</si>
  <si>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</si>
  <si>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</si>
  <si>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</si>
  <si>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</si>
  <si>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</si>
  <si>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</si>
  <si>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</si>
  <si>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</si>
  <si>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</si>
  <si>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</si>
  <si>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</si>
  <si>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</si>
  <si>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</si>
  <si>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</si>
  <si>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</si>
  <si>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</si>
  <si>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</si>
  <si>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</si>
  <si>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</si>
  <si>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</si>
  <si>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</si>
  <si>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</si>
  <si>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</si>
  <si>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</si>
  <si>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</si>
  <si>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</si>
  <si>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</si>
  <si>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</si>
  <si>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</si>
  <si>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</si>
  <si>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</si>
  <si>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</si>
  <si>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</si>
  <si>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</si>
  <si>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</si>
  <si>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</si>
  <si>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</si>
  <si>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</si>
  <si>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</si>
  <si>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</si>
  <si>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</si>
  <si>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</si>
  <si>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</si>
  <si>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</si>
  <si>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</si>
  <si>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</si>
  <si>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</si>
  <si>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</si>
  <si>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</si>
  <si>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</si>
  <si>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</si>
  <si>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</si>
  <si>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</si>
  <si>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</si>
  <si>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</si>
  <si>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</si>
  <si>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</si>
  <si>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</si>
  <si>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</si>
  <si>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</si>
  <si>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</si>
  <si>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</si>
  <si>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</si>
  <si>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</si>
  <si>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</si>
  <si>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</si>
  <si>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</si>
  <si>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</si>
  <si>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</si>
  <si>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</si>
  <si>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</si>
  <si>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</si>
  <si>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</si>
  <si>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</si>
  <si>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</si>
  <si>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</si>
  <si>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</si>
  <si>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</si>
  <si>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</si>
  <si>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</si>
  <si>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</si>
  <si>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</si>
  <si>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</si>
  <si>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</si>
  <si>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</si>
  <si>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</si>
  <si>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</si>
  <si>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</si>
  <si>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</si>
  <si>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</si>
  <si>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</si>
  <si>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</si>
  <si>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</si>
  <si>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</si>
  <si>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</si>
  <si>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</si>
  <si>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</si>
  <si>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</si>
  <si>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</si>
  <si>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</si>
  <si>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</si>
  <si>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</si>
  <si>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</si>
  <si>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</si>
  <si>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</si>
  <si>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</si>
  <si>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</si>
  <si>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</si>
  <si>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</si>
  <si>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</si>
  <si>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</si>
  <si>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</si>
  <si>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</si>
  <si>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</si>
  <si>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</si>
  <si>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</si>
  <si>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</si>
  <si>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</si>
  <si>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</si>
  <si>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</si>
  <si>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</si>
  <si>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</si>
  <si>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</si>
  <si>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</si>
  <si>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</si>
  <si>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</si>
  <si>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</si>
  <si>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</si>
  <si>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</si>
  <si>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</si>
  <si>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</si>
  <si>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</si>
  <si>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</si>
  <si>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</si>
  <si>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</si>
  <si>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</si>
  <si>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</si>
  <si>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</si>
  <si>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</si>
  <si>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</si>
  <si>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</si>
  <si>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</si>
  <si>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</si>
  <si>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</si>
  <si>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</si>
  <si>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</si>
  <si>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</si>
  <si>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</si>
  <si>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</si>
  <si>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</si>
  <si>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</si>
  <si>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</si>
  <si>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</si>
  <si>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</si>
  <si>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</si>
  <si>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</si>
  <si>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</si>
  <si>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</si>
  <si>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</si>
  <si>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</si>
  <si>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</si>
  <si>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</si>
  <si>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</si>
  <si>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</si>
  <si>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</si>
  <si>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</si>
  <si>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</si>
  <si>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</si>
  <si>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</si>
  <si>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</si>
  <si>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</si>
  <si>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</si>
  <si>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</si>
  <si>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</si>
  <si>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</si>
  <si>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</si>
  <si>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</si>
  <si>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</si>
  <si>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</si>
  <si>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</si>
  <si>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</si>
  <si>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</si>
  <si>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</si>
  <si>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</si>
  <si>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</si>
  <si>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</si>
  <si>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</si>
  <si>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</si>
  <si>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</si>
  <si>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</si>
  <si>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</si>
  <si>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</si>
  <si>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</si>
  <si>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</si>
  <si>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</si>
  <si>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</si>
  <si>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</si>
  <si>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</si>
  <si>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</si>
  <si>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</si>
  <si>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</si>
  <si>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</si>
  <si>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</si>
  <si>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</si>
  <si>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</si>
  <si>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</si>
  <si>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</si>
  <si>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</si>
  <si>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</si>
  <si>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</si>
  <si>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</si>
  <si>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</si>
  <si>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</si>
  <si>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</si>
  <si>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</si>
  <si>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</si>
  <si>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</si>
  <si>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</si>
  <si>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</si>
  <si>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</si>
  <si>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</si>
  <si>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</si>
  <si>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</si>
  <si>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</si>
  <si>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</si>
  <si>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</si>
  <si>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</si>
  <si>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</si>
  <si>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</si>
  <si>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</si>
  <si>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</si>
  <si>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</si>
  <si>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</si>
  <si>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</si>
  <si>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</si>
  <si>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</si>
  <si>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</si>
  <si>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</si>
  <si>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</si>
  <si>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</si>
  <si>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</si>
  <si>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</si>
  <si>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</si>
  <si>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</si>
  <si>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</si>
  <si>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</si>
  <si>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</si>
  <si>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</si>
  <si>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</si>
  <si>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</si>
  <si>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</si>
  <si>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</si>
  <si>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</si>
  <si>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</si>
  <si>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</si>
  <si>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</si>
  <si>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</si>
  <si>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</si>
  <si>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</si>
  <si>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</si>
  <si>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</si>
  <si>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</si>
  <si>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</si>
  <si>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</si>
  <si>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</si>
  <si>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</si>
  <si>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</si>
  <si>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</si>
  <si>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</si>
  <si>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</si>
  <si>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</si>
  <si>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</si>
  <si>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</si>
  <si>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</si>
  <si>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</si>
  <si>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</si>
  <si>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</si>
  <si>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</si>
  <si>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</si>
  <si>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</si>
  <si>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</si>
  <si>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</si>
  <si>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</si>
  <si>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</si>
  <si>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</si>
  <si>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</si>
  <si>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</si>
  <si>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</si>
  <si>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</si>
  <si>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</si>
  <si>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</si>
  <si>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</si>
  <si>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</si>
  <si>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</si>
  <si>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</si>
  <si>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</si>
  <si>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</si>
  <si>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</si>
  <si>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</si>
  <si>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</si>
  <si>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</si>
  <si>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</si>
  <si>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</si>
  <si>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</si>
  <si>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</si>
  <si>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</si>
  <si>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</si>
  <si>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</si>
  <si>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</si>
  <si>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</si>
  <si>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</si>
  <si>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</si>
  <si>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</si>
  <si>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</si>
  <si>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</si>
  <si>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</si>
  <si>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</si>
  <si>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</si>
  <si>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</si>
  <si>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</si>
  <si>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</si>
  <si>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</si>
  <si>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</si>
  <si>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</si>
  <si>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</si>
  <si>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</si>
  <si>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</si>
  <si>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</si>
  <si>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</si>
  <si>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</si>
  <si>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</si>
  <si>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</si>
  <si>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</si>
  <si>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</si>
  <si>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</si>
  <si>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</si>
  <si>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</si>
  <si>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</si>
  <si>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</si>
  <si>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</si>
  <si>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</si>
  <si>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</si>
  <si>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</si>
  <si>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</si>
  <si>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</si>
  <si>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</si>
  <si>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</si>
  <si>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</si>
  <si>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</si>
  <si>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</si>
  <si>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</si>
  <si>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</si>
  <si>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</si>
  <si>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</si>
  <si>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</si>
  <si>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</si>
  <si>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</si>
  <si>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</si>
  <si>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</si>
  <si>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</si>
  <si>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</si>
  <si>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</si>
  <si>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</si>
  <si>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</si>
  <si>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</si>
  <si>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</si>
  <si>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</si>
  <si>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</si>
  <si>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</si>
  <si>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</si>
  <si>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</si>
  <si>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</si>
  <si>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</si>
  <si>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</si>
  <si>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</si>
  <si>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</si>
  <si>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</si>
  <si>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</si>
  <si>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</si>
  <si>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</si>
  <si>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</si>
  <si>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</si>
  <si>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</si>
  <si>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</si>
  <si>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</si>
  <si>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</si>
  <si>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</si>
  <si>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</si>
  <si>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</si>
  <si>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</si>
  <si>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</si>
  <si>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</si>
  <si>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</si>
  <si>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</si>
  <si>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</si>
  <si>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</si>
  <si>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</si>
  <si>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</si>
  <si>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</si>
  <si>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</si>
  <si>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</si>
  <si>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</si>
  <si>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</si>
  <si>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</si>
  <si>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</si>
  <si>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</si>
  <si>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</si>
  <si>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</si>
  <si>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</si>
  <si>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</si>
  <si>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</si>
  <si>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</si>
  <si>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</si>
  <si>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</si>
  <si>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</si>
  <si>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</si>
  <si>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</si>
  <si>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</si>
  <si>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</si>
  <si>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</si>
  <si>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</si>
  <si>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</si>
  <si>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</si>
  <si>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</si>
  <si>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</si>
  <si>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</si>
  <si>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</si>
  <si>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</si>
  <si>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</si>
  <si>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</si>
  <si>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</si>
  <si>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</si>
  <si>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</si>
  <si>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</si>
  <si>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</si>
  <si>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</si>
  <si>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</si>
  <si>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</si>
  <si>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</si>
  <si>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</si>
  <si>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</si>
  <si>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</si>
  <si>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</si>
  <si>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</si>
  <si>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</si>
  <si>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</si>
  <si>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</si>
  <si>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</si>
  <si>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</si>
  <si>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</si>
  <si>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</si>
  <si>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</si>
  <si>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</si>
  <si>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</si>
  <si>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</si>
  <si>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</si>
  <si>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</si>
  <si>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</si>
  <si>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</si>
  <si>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</si>
  <si>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</si>
  <si>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</si>
  <si>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</si>
  <si>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</si>
  <si>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</si>
  <si>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</si>
  <si>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</si>
  <si>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</si>
  <si>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</si>
  <si>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</si>
  <si>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</si>
  <si>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</si>
  <si>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</si>
  <si>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</si>
  <si>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</si>
  <si>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</si>
  <si>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</si>
  <si>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</si>
  <si>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</si>
  <si>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</si>
  <si>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</si>
  <si>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</si>
  <si>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</si>
  <si>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</si>
  <si>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</si>
  <si>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</si>
  <si>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</si>
  <si>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</si>
  <si>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</si>
  <si>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</si>
  <si>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</si>
  <si>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</si>
  <si>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</si>
  <si>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</si>
  <si>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</si>
  <si>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</si>
  <si>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</si>
  <si>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</si>
  <si>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</si>
  <si>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</si>
  <si>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</si>
  <si>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</si>
  <si>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</si>
  <si>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</si>
  <si>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</si>
  <si>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</si>
  <si>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</si>
  <si>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</si>
  <si>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</si>
  <si>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</si>
  <si>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</si>
  <si>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</si>
  <si>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</si>
  <si>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</si>
  <si>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</si>
  <si>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</si>
  <si>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</si>
  <si>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</si>
  <si>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</si>
  <si>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</si>
  <si>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</si>
  <si>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</si>
  <si>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</si>
  <si>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</si>
  <si>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</si>
  <si>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</si>
  <si>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</si>
  <si>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</si>
  <si>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</si>
  <si>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</si>
  <si>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</si>
  <si>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</si>
  <si>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</si>
  <si>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</si>
  <si>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</si>
  <si>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</si>
  <si>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</si>
  <si>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</si>
  <si>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</si>
  <si>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</si>
  <si>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</si>
  <si>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</si>
  <si>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</si>
  <si>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</si>
  <si>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</si>
  <si>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</si>
  <si>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</si>
  <si>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</si>
  <si>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</si>
  <si>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</si>
  <si>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</si>
  <si>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</si>
  <si>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</si>
  <si>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</si>
  <si>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</si>
  <si>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</si>
  <si>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</si>
  <si>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</si>
  <si>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</si>
  <si>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</si>
  <si>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</si>
  <si>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</si>
  <si>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</si>
  <si>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</si>
  <si>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</si>
  <si>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</si>
  <si>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</si>
  <si>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</si>
  <si>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</si>
  <si>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</si>
  <si>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</si>
  <si>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</si>
  <si>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</si>
  <si>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</si>
  <si>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</si>
  <si>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</si>
  <si>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</si>
  <si>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</si>
  <si>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</si>
  <si>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</si>
  <si>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</si>
  <si>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</si>
  <si>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</si>
  <si>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</si>
  <si>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</si>
  <si>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</si>
  <si>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</si>
  <si>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</si>
  <si>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</si>
  <si>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</si>
  <si>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</si>
  <si>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</si>
  <si>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</si>
  <si>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</si>
  <si>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</si>
  <si>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</si>
  <si>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</si>
  <si>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</si>
  <si>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</si>
  <si>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</si>
  <si>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</si>
  <si>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</si>
  <si>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</si>
  <si>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</si>
  <si>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</si>
  <si>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</si>
  <si>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</si>
  <si>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</si>
  <si>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</si>
  <si>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</si>
  <si>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</si>
  <si>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</si>
  <si>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</si>
  <si>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</si>
  <si>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</si>
  <si>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</si>
  <si>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</si>
  <si>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</si>
  <si>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</si>
  <si>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</si>
  <si>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</si>
  <si>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</si>
  <si>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</si>
  <si>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</si>
  <si>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</si>
  <si>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</si>
  <si>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</si>
  <si>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</si>
  <si>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</si>
  <si>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</si>
  <si>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</si>
  <si>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</si>
  <si>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</si>
  <si>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</si>
  <si>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</si>
  <si>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</si>
  <si>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</si>
  <si>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</si>
  <si>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</si>
  <si>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</si>
  <si>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</si>
  <si>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</si>
  <si>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</si>
  <si>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</si>
  <si>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</si>
  <si>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</si>
  <si>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</si>
  <si>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</si>
  <si>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</si>
  <si>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</si>
  <si>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</si>
  <si>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</si>
  <si>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</si>
  <si>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</si>
  <si>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</si>
  <si>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</si>
  <si>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</si>
  <si>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</si>
  <si>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</si>
  <si>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</si>
  <si>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</si>
  <si>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</si>
  <si>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</si>
  <si>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</si>
  <si>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</si>
  <si>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</si>
  <si>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</si>
  <si>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</si>
  <si>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</si>
  <si>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</si>
  <si>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</si>
  <si>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</si>
  <si>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</si>
  <si>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</si>
  <si>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</si>
  <si>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</si>
  <si>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</si>
  <si>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</si>
  <si>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</si>
  <si>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</si>
  <si>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</si>
  <si>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</si>
  <si>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</si>
  <si>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</si>
  <si>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</si>
  <si>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</si>
  <si>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</si>
  <si>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</si>
  <si>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</si>
  <si>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</si>
  <si>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</si>
  <si>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</si>
  <si>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</si>
  <si>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</si>
  <si>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</si>
  <si>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</si>
  <si>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</si>
  <si>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</si>
  <si>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</si>
  <si>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</si>
  <si>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</si>
  <si>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</si>
  <si>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</si>
  <si>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</si>
  <si>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</si>
  <si>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</si>
  <si>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</si>
  <si>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</si>
  <si>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</si>
  <si>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</si>
  <si>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</si>
  <si>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</si>
  <si>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</si>
  <si>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</si>
  <si>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</si>
  <si>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</si>
  <si>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</si>
  <si>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</si>
  <si>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</si>
  <si>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</si>
  <si>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</si>
  <si>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</si>
  <si>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</si>
  <si>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</si>
  <si>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</si>
  <si>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</si>
  <si>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</si>
  <si>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</si>
  <si>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</si>
  <si>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</si>
  <si>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</si>
  <si>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</si>
  <si>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</si>
  <si>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</si>
  <si>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</si>
  <si>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</si>
  <si>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</si>
  <si>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</si>
  <si>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</si>
  <si>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</si>
  <si>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</si>
  <si>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</si>
  <si>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</si>
  <si>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</si>
  <si>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</si>
  <si>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</si>
  <si>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</si>
  <si>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</si>
  <si>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</si>
  <si>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</si>
  <si>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</si>
  <si>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</si>
  <si>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</si>
  <si>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</si>
  <si>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</si>
  <si>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</si>
  <si>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</si>
  <si>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</si>
  <si>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</si>
  <si>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</si>
  <si>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</si>
  <si>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</si>
  <si>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</si>
  <si>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</si>
  <si>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</si>
  <si>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</si>
  <si>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</si>
  <si>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</si>
  <si>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</si>
  <si>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</si>
  <si>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</si>
  <si>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</si>
  <si>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</si>
  <si>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</si>
  <si>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</si>
  <si>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</si>
  <si>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</si>
  <si>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</si>
  <si>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</si>
  <si>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</si>
  <si>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</si>
  <si>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</si>
  <si>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</si>
  <si>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</si>
  <si>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</si>
  <si>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</si>
  <si>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</si>
  <si>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</si>
  <si>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</si>
  <si>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</si>
  <si>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</si>
  <si>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</si>
  <si>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</si>
  <si>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</si>
  <si>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</si>
  <si>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</si>
  <si>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</si>
  <si>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</si>
  <si>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</si>
  <si>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</si>
  <si>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</si>
  <si>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</si>
  <si>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</si>
  <si>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</si>
  <si>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</si>
  <si>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</si>
  <si>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</si>
  <si>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</si>
  <si>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</si>
  <si>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</si>
  <si>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</si>
  <si>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</si>
  <si>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</si>
  <si>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</si>
  <si>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</si>
  <si>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</si>
  <si>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</si>
  <si>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</si>
  <si>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</si>
  <si>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</si>
  <si>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</si>
  <si>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</si>
  <si>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</si>
  <si>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</si>
  <si>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</si>
  <si>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</si>
  <si>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</si>
  <si>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</si>
  <si>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</si>
  <si>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</si>
  <si>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</si>
  <si>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</si>
  <si>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</si>
  <si>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</si>
  <si>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</si>
  <si>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</si>
  <si>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</si>
  <si>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</si>
  <si>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</si>
  <si>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</si>
  <si>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</si>
  <si>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</si>
  <si>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</si>
  <si>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</si>
  <si>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</si>
  <si>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</si>
  <si>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</si>
  <si>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</si>
  <si>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</si>
  <si>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</si>
  <si>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</si>
  <si>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</si>
  <si>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</si>
  <si>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</si>
  <si>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</si>
  <si>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</si>
  <si>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</si>
  <si>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</si>
  <si>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</si>
  <si>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</si>
  <si>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</si>
  <si>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</si>
  <si>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</si>
  <si>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</si>
  <si>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</si>
  <si>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</si>
  <si>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</si>
  <si>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</si>
  <si>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</si>
  <si>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</si>
  <si>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</si>
  <si>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</si>
  <si>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</si>
  <si>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</si>
  <si>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</si>
  <si>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</si>
  <si>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</si>
  <si>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</si>
  <si>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</si>
  <si>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</si>
  <si>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</si>
  <si>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</si>
  <si>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</si>
  <si>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</si>
  <si>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</si>
  <si>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</si>
  <si>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</si>
  <si>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</si>
  <si>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</si>
  <si>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</si>
  <si>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</si>
  <si>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</si>
  <si>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</si>
  <si>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</si>
  <si>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</si>
  <si>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</si>
  <si>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</si>
  <si>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</si>
  <si>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</si>
  <si>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</si>
  <si>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</si>
  <si>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</si>
  <si>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</si>
  <si>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</si>
  <si>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</si>
  <si>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</si>
  <si>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</si>
  <si>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</si>
  <si>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</si>
  <si>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</si>
  <si>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</si>
  <si>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</si>
  <si>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</si>
  <si>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</si>
  <si>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</si>
  <si>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</si>
  <si>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</si>
  <si>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</si>
  <si>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</si>
  <si>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</si>
  <si>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</si>
  <si>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</si>
  <si>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</si>
  <si>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</si>
  <si>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</si>
  <si>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</si>
  <si>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</si>
  <si>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</si>
  <si>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</si>
  <si>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</si>
  <si>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</si>
  <si>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</si>
  <si>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</si>
  <si>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</si>
  <si>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</si>
  <si>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</si>
  <si>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</si>
  <si>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</si>
  <si>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</si>
  <si>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</si>
  <si>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</si>
  <si>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</si>
  <si>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</si>
  <si>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</si>
  <si>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</si>
  <si>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</si>
  <si>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</si>
  <si>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</si>
  <si>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</si>
  <si>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</si>
  <si>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</si>
  <si>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</si>
  <si>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</si>
  <si>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</si>
  <si>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</si>
  <si>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</si>
  <si>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</si>
  <si>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</si>
  <si>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</si>
  <si>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</si>
  <si>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</si>
  <si>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</si>
  <si>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</si>
  <si>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</si>
  <si>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</si>
  <si>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</si>
  <si>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</si>
  <si>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</si>
  <si>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</si>
  <si>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</si>
  <si>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</si>
  <si>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</si>
  <si>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</si>
  <si>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</si>
  <si>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</si>
  <si>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</si>
  <si>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</si>
  <si>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</si>
  <si>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</si>
  <si>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</si>
  <si>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</si>
  <si>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</si>
  <si>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</si>
  <si>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</si>
  <si>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</si>
  <si>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</si>
  <si>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</si>
  <si>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</si>
  <si>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</si>
  <si>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</si>
  <si>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</si>
  <si>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</si>
  <si>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</si>
  <si>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</si>
  <si>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</si>
  <si>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</si>
  <si>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</si>
  <si>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</si>
  <si>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</si>
  <si>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</si>
  <si>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</si>
  <si>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</si>
  <si>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</si>
  <si>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</si>
  <si>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</si>
  <si>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</si>
  <si>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</si>
  <si>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</si>
  <si>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</si>
  <si>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</si>
  <si>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</si>
  <si>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</si>
  <si>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</si>
  <si>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</si>
  <si>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</si>
  <si>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</si>
  <si>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</si>
  <si>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</si>
  <si>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</si>
  <si>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</si>
  <si>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</si>
  <si>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</si>
  <si>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</si>
  <si>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</si>
  <si>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</si>
  <si>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</si>
  <si>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</si>
  <si>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</si>
  <si>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</si>
  <si>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</si>
  <si>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</si>
  <si>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</si>
  <si>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</si>
  <si>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</si>
  <si>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</si>
  <si>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</si>
  <si>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</si>
  <si>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</si>
  <si>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</si>
  <si>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</si>
  <si>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</si>
  <si>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</si>
  <si>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</si>
  <si>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</si>
  <si>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</si>
  <si>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</si>
  <si>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</si>
  <si>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</si>
  <si>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</si>
  <si>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</si>
  <si>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</si>
  <si>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</si>
  <si>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</si>
  <si>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</si>
  <si>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</si>
  <si>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</si>
  <si>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</si>
  <si>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</si>
  <si>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</si>
  <si>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</si>
  <si>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</si>
  <si>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</si>
  <si>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</si>
  <si>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</si>
  <si>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</si>
  <si>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</si>
  <si>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</si>
  <si>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</si>
  <si>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</si>
  <si>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</si>
  <si>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</si>
  <si>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</si>
  <si>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</si>
  <si>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</si>
  <si>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</si>
  <si>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</si>
  <si>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</si>
  <si>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</si>
  <si>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</si>
  <si>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</si>
  <si>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</si>
  <si>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</si>
  <si>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</si>
  <si>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</si>
  <si>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</si>
  <si>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</si>
  <si>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</si>
  <si>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</si>
  <si>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</si>
  <si>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</si>
  <si>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</si>
  <si>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</si>
  <si>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</si>
  <si>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</si>
  <si>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</si>
  <si>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</si>
  <si>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</si>
  <si>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</si>
  <si>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</si>
  <si>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</si>
  <si>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</si>
  <si>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</si>
  <si>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</si>
  <si>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</si>
  <si>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</si>
  <si>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</si>
  <si>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</si>
  <si>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</si>
  <si>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</si>
  <si>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</si>
  <si>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</si>
  <si>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</si>
  <si>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</si>
  <si>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</si>
  <si>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</si>
  <si>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</si>
  <si>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</si>
  <si>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</si>
  <si>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</si>
  <si>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</si>
  <si>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</si>
  <si>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</si>
  <si>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</si>
  <si>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</si>
  <si>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</si>
  <si>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</si>
  <si>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</si>
  <si>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</si>
  <si>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</si>
  <si>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</si>
  <si>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</si>
  <si>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</si>
  <si>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</si>
  <si>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</si>
  <si>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</si>
  <si>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</si>
  <si>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</si>
  <si>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</si>
  <si>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</si>
  <si>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</si>
  <si>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</si>
  <si>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</si>
  <si>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</si>
  <si>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</si>
  <si>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</si>
  <si>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</si>
  <si>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</si>
  <si>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</si>
  <si>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</si>
  <si>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</si>
  <si>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</si>
  <si>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</si>
  <si>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</si>
  <si>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</si>
  <si>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</si>
  <si>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</si>
  <si>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</si>
  <si>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</si>
  <si>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</si>
  <si>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</si>
  <si>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</si>
  <si>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</si>
  <si>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</si>
  <si>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</si>
  <si>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</si>
  <si>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</si>
  <si>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</si>
  <si>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</si>
  <si>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</si>
  <si>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</si>
  <si>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</si>
  <si>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</si>
  <si>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</si>
  <si>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</si>
  <si>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</si>
  <si>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</si>
  <si>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</si>
  <si>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</si>
  <si>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</si>
  <si>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</si>
  <si>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</si>
  <si>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</si>
  <si>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</si>
  <si>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</si>
  <si>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</si>
  <si>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</si>
  <si>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</si>
  <si>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</si>
  <si>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</si>
  <si>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</si>
  <si>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</si>
  <si>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</si>
  <si>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</si>
  <si>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</si>
  <si>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</si>
  <si>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</si>
  <si>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</si>
  <si>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</si>
  <si>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</si>
  <si>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</si>
  <si>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</si>
  <si>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</si>
  <si>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</si>
  <si>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</si>
  <si>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</si>
  <si>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</si>
  <si>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</si>
  <si>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</si>
  <si>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</si>
  <si>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</si>
  <si>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</si>
  <si>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</si>
  <si>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</si>
  <si>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</si>
  <si>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</si>
  <si>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</si>
  <si>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</si>
  <si>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</si>
  <si>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</si>
  <si>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</si>
  <si>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</si>
  <si>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</si>
  <si>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</si>
  <si>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</si>
  <si>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</si>
  <si>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</si>
  <si>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</si>
  <si>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</si>
  <si>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</si>
  <si>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</si>
  <si>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</si>
  <si>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</si>
  <si>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</si>
  <si>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</si>
  <si>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</si>
  <si>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</si>
  <si>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</si>
  <si>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</si>
  <si>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</si>
  <si>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</si>
  <si>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</si>
  <si>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</si>
  <si>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</si>
  <si>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</si>
  <si>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</si>
  <si>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</si>
  <si>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</si>
  <si>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</si>
  <si>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</si>
  <si>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</si>
  <si>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</si>
  <si>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</si>
  <si>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</si>
  <si>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</si>
  <si>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</si>
  <si>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</si>
  <si>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</si>
  <si>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</si>
  <si>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</si>
  <si>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</si>
  <si>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</si>
  <si>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</si>
  <si>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</si>
  <si>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</si>
  <si>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</si>
  <si>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</si>
  <si>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</si>
  <si>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</si>
  <si>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</si>
  <si>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</si>
  <si>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</si>
  <si>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</si>
  <si>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</si>
  <si>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</si>
  <si>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</si>
  <si>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</si>
  <si>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</si>
  <si>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</si>
  <si>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</si>
  <si>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</si>
  <si>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</si>
  <si>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</si>
  <si>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</si>
  <si>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</si>
  <si>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</si>
  <si>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</si>
  <si>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</si>
  <si>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</si>
  <si>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</si>
  <si>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</si>
  <si>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</si>
  <si>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</si>
  <si>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</si>
  <si>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</si>
  <si>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</si>
  <si>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</si>
  <si>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</si>
  <si>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</si>
  <si>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</si>
  <si>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</si>
  <si>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</si>
  <si>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</si>
  <si>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</si>
  <si>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</si>
  <si>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</si>
  <si>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</si>
  <si>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</si>
  <si>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</si>
  <si>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</si>
  <si>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</si>
  <si>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</si>
  <si>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</si>
  <si>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</si>
  <si>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</si>
  <si>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</si>
  <si>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</si>
  <si>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</si>
  <si>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</si>
  <si>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</si>
  <si>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</si>
  <si>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</si>
  <si>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</si>
  <si>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</si>
  <si>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</si>
  <si>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</si>
  <si>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</si>
  <si>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</si>
  <si>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</si>
  <si>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</si>
  <si>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</si>
  <si>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</si>
  <si>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</si>
  <si>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</si>
  <si>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</si>
  <si>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</si>
  <si>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</si>
  <si>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</si>
  <si>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</si>
  <si>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</si>
  <si>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</si>
  <si>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</si>
  <si>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</si>
  <si>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</si>
  <si>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</si>
  <si>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</si>
  <si>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</si>
  <si>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</si>
  <si>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</si>
  <si>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</si>
  <si>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</si>
  <si>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</si>
  <si>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</si>
  <si>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</si>
  <si>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</si>
  <si>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</si>
  <si>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</si>
  <si>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</si>
  <si>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</si>
  <si>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</si>
  <si>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</si>
  <si>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</si>
  <si>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</si>
  <si>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</si>
  <si>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</si>
  <si>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</si>
  <si>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</si>
  <si>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</si>
  <si>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</si>
  <si>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</si>
  <si>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</si>
  <si>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</si>
  <si>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</si>
  <si>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</si>
  <si>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</si>
  <si>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</si>
  <si>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</si>
  <si>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</si>
  <si>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</si>
  <si>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</si>
  <si>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</si>
  <si>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</si>
  <si>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</si>
  <si>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</si>
  <si>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</si>
  <si>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</si>
  <si>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</si>
  <si>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</si>
  <si>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</si>
  <si>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</si>
  <si>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</si>
  <si>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</si>
  <si>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</si>
  <si>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</si>
  <si>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</si>
  <si>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</si>
  <si>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</si>
  <si>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</si>
  <si>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</si>
  <si>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</si>
  <si>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</si>
  <si>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</si>
  <si>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</si>
  <si>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</si>
  <si>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</si>
  <si>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</si>
  <si>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</si>
  <si>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</si>
  <si>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</si>
  <si>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</si>
  <si>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</si>
  <si>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</si>
  <si>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</si>
  <si>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</si>
  <si>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</si>
  <si>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</si>
  <si>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</si>
  <si>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</si>
  <si>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</si>
  <si>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</si>
  <si>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</si>
  <si>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</si>
  <si>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</si>
  <si>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</si>
  <si>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</si>
  <si>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</si>
  <si>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</si>
  <si>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</si>
  <si>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</si>
  <si>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</si>
  <si>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</si>
  <si>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</si>
  <si>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</si>
  <si>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</si>
  <si>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</si>
  <si>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</si>
  <si>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</si>
  <si>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</si>
  <si>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</si>
  <si>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</si>
  <si>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</si>
  <si>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</si>
  <si>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</si>
  <si>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</si>
  <si>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</si>
  <si>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</si>
  <si>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</si>
  <si>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</si>
  <si>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</si>
  <si>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</si>
  <si>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</si>
  <si>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</si>
  <si>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</si>
  <si>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</si>
  <si>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</si>
  <si>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</si>
  <si>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</si>
  <si>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</si>
  <si>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</si>
  <si>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</si>
  <si>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</si>
  <si>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</si>
  <si>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</si>
  <si>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</si>
  <si>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</si>
  <si>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</si>
  <si>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</si>
  <si>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</si>
  <si>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</si>
  <si>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</si>
  <si>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</si>
  <si>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</si>
  <si>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</si>
  <si>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</si>
  <si>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</si>
  <si>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</si>
  <si>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</si>
  <si>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</si>
  <si>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</si>
  <si>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</si>
  <si>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</si>
  <si>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</si>
  <si>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</si>
  <si>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</si>
  <si>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</si>
  <si>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</si>
  <si>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</si>
  <si>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</si>
  <si>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</si>
  <si>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</si>
  <si>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</si>
  <si>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</si>
  <si>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</si>
  <si>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</si>
  <si>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</si>
  <si>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</si>
  <si>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</si>
  <si>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</si>
  <si>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</si>
  <si>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</si>
  <si>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</si>
  <si>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</si>
  <si>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</si>
  <si>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</si>
  <si>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</si>
  <si>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</si>
  <si>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</si>
  <si>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</si>
  <si>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</si>
  <si>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</si>
  <si>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</si>
  <si>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</si>
  <si>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</si>
  <si>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</si>
  <si>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</si>
  <si>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</si>
  <si>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</si>
  <si>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</si>
  <si>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</si>
  <si>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</si>
  <si>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</si>
  <si>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</si>
  <si>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</si>
  <si>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</si>
  <si>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</si>
  <si>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</si>
  <si>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</si>
  <si>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</si>
  <si>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</si>
  <si>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</si>
  <si>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</si>
  <si>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</si>
  <si>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</si>
  <si>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</si>
  <si>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</si>
  <si>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</si>
  <si>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</si>
  <si>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</si>
  <si>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</si>
  <si>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</si>
  <si>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</si>
  <si>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</si>
  <si>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</si>
  <si>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</si>
  <si>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</si>
  <si>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</si>
  <si>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</si>
  <si>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</si>
  <si>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</si>
  <si>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</si>
  <si>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</si>
  <si>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</si>
  <si>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</si>
  <si>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</si>
  <si>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</si>
  <si>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</si>
  <si>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</si>
  <si>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</si>
  <si>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</si>
  <si>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</si>
  <si>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</si>
  <si>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</si>
  <si>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</si>
  <si>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</si>
  <si>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</si>
  <si>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</si>
  <si>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</si>
  <si>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</si>
  <si>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</si>
  <si>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</si>
  <si>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</si>
  <si>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</si>
  <si>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</si>
  <si>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</si>
  <si>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</si>
  <si>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</si>
  <si>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</si>
  <si>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</si>
  <si>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</si>
  <si>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</si>
  <si>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</si>
  <si>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</si>
  <si>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</si>
  <si>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</si>
  <si>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</si>
  <si>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</si>
  <si>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</si>
  <si>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</si>
  <si>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</si>
  <si>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</si>
  <si>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</si>
  <si>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</si>
  <si>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</si>
  <si>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</si>
  <si>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</si>
  <si>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</si>
  <si>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</si>
  <si>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</si>
  <si>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</si>
  <si>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</si>
  <si>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</si>
  <si>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</si>
  <si>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</si>
  <si>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</si>
  <si>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</si>
  <si>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</si>
  <si>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</si>
  <si>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</si>
  <si>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</si>
  <si>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</si>
  <si>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</si>
  <si>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</si>
  <si>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</si>
  <si>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</si>
  <si>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</si>
  <si>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</si>
  <si>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</si>
  <si>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</si>
  <si>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</si>
  <si>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</si>
  <si>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</si>
  <si>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</si>
  <si>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</si>
  <si>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</si>
  <si>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</si>
  <si>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</si>
  <si>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</si>
  <si>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</si>
  <si>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</si>
  <si>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</si>
  <si>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</si>
  <si>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</si>
  <si>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</si>
  <si>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</si>
  <si>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</si>
  <si>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</si>
  <si>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</si>
  <si>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</si>
  <si>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</si>
  <si>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</si>
  <si>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</si>
  <si>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</si>
  <si>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</si>
  <si>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</si>
  <si>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</si>
  <si>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</si>
  <si>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</si>
  <si>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</si>
  <si>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</si>
  <si>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</si>
  <si>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</si>
  <si>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</si>
  <si>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</si>
  <si>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</si>
  <si>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</si>
  <si>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</si>
  <si>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</si>
  <si>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</si>
  <si>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</si>
  <si>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</si>
  <si>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</si>
  <si>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</si>
  <si>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</si>
  <si>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</si>
  <si>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</si>
  <si>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</si>
  <si>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</si>
  <si>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</si>
  <si>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</si>
  <si>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</si>
  <si>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</si>
  <si>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</si>
  <si>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</si>
  <si>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</si>
  <si>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</si>
  <si>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</si>
  <si>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</si>
  <si>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</si>
  <si>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</si>
  <si>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</si>
  <si>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</si>
  <si>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</si>
  <si>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</si>
  <si>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</si>
  <si>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</si>
  <si>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</si>
  <si>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</si>
  <si>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</si>
  <si>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</si>
  <si>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</si>
  <si>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</si>
  <si>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</si>
  <si>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</si>
  <si>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</si>
  <si>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</si>
  <si>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</si>
  <si>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</si>
  <si>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</si>
  <si>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</si>
  <si>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</si>
  <si>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</si>
  <si>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</si>
  <si>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</si>
  <si>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</si>
  <si>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</si>
  <si>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</si>
  <si>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</si>
  <si>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</si>
  <si>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</si>
  <si>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</si>
  <si>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</si>
  <si>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</si>
  <si>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</si>
  <si>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</si>
  <si>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</si>
  <si>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</si>
  <si>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</si>
  <si>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</si>
  <si>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</si>
  <si>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</si>
  <si>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</si>
  <si>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</si>
  <si>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</si>
  <si>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</si>
  <si>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</si>
  <si>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</si>
  <si>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</si>
  <si>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</si>
  <si>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</si>
  <si>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</si>
  <si>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</si>
  <si>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</si>
  <si>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</si>
  <si>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</si>
  <si>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</si>
  <si>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</si>
  <si>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</si>
  <si>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</si>
  <si>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</si>
  <si>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</si>
  <si>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</si>
  <si>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</si>
  <si>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</si>
  <si>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</si>
  <si>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</si>
  <si>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</si>
  <si>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</si>
  <si>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</si>
  <si>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</si>
  <si>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</si>
  <si>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</si>
  <si>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</si>
  <si>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</si>
  <si>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</si>
  <si>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</si>
  <si>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</si>
  <si>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</si>
  <si>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</si>
  <si>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</si>
  <si>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</si>
  <si>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</si>
  <si>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</si>
  <si>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</si>
  <si>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</si>
  <si>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</si>
  <si>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</si>
  <si>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</si>
  <si>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</si>
  <si>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</si>
  <si>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</si>
  <si>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</si>
  <si>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</si>
  <si>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</si>
  <si>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</si>
  <si>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</si>
  <si>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</si>
  <si>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</si>
  <si>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</si>
  <si>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</si>
  <si>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</si>
  <si>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</si>
  <si>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</si>
  <si>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</si>
  <si>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</si>
  <si>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</si>
  <si>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</si>
  <si>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</si>
  <si>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</si>
  <si>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</si>
  <si>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</si>
  <si>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</si>
  <si>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</si>
  <si>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</si>
  <si>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</si>
  <si>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</si>
  <si>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</si>
  <si>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</si>
  <si>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</si>
  <si>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</si>
  <si>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</si>
  <si>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</si>
  <si>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</si>
  <si>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</si>
  <si>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</si>
  <si>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</si>
  <si>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</si>
  <si>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</si>
  <si>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</si>
  <si>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</si>
  <si>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</si>
  <si>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</si>
  <si>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</si>
  <si>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</si>
  <si>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</si>
  <si>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</si>
  <si>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</si>
  <si>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</si>
  <si>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</si>
  <si>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</si>
  <si>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</si>
  <si>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</si>
  <si>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</si>
  <si>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</si>
  <si>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</si>
  <si>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</si>
  <si>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</si>
  <si>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</si>
  <si>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</si>
  <si>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</si>
  <si>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</si>
  <si>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</si>
  <si>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</si>
  <si>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</si>
  <si>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</si>
  <si>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</si>
  <si>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</si>
  <si>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</si>
  <si>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</si>
  <si>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</si>
  <si>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</si>
  <si>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</si>
  <si>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</si>
  <si>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</si>
  <si>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</si>
  <si>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</si>
  <si>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</si>
  <si>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</si>
  <si>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</si>
  <si>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</si>
  <si>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</si>
  <si>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</si>
  <si>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</si>
  <si>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</si>
  <si>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</si>
  <si>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</si>
  <si>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</si>
  <si>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</si>
  <si>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</si>
  <si>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</si>
  <si>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</si>
  <si>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</si>
  <si>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</si>
  <si>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</si>
  <si>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</si>
  <si>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</si>
  <si>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</si>
  <si>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</si>
  <si>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</si>
  <si>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</si>
  <si>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</si>
  <si>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</si>
  <si>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</si>
  <si>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</si>
  <si>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</si>
  <si>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</si>
  <si>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</si>
  <si>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</si>
  <si>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</si>
  <si>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</si>
  <si>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</si>
  <si>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</si>
  <si>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</si>
  <si>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</si>
  <si>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</si>
  <si>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</si>
  <si>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</si>
  <si>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</si>
  <si>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</si>
  <si>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</si>
  <si>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</si>
  <si>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</si>
  <si>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</si>
  <si>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</si>
  <si>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</si>
  <si>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</si>
  <si>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</si>
  <si>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</si>
  <si>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</si>
  <si>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</si>
  <si>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</si>
  <si>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</si>
  <si>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</si>
  <si>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</si>
  <si>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</si>
  <si>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</si>
  <si>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</si>
  <si>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</si>
  <si>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</si>
  <si>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</si>
  <si>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</si>
  <si>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</si>
  <si>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</si>
  <si>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</si>
  <si>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</si>
  <si>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</si>
  <si>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</si>
  <si>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</si>
  <si>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</si>
  <si>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</si>
  <si>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</si>
  <si>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</si>
  <si>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</si>
  <si>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</si>
  <si>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</si>
  <si>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</si>
  <si>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</si>
  <si>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</si>
  <si>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</si>
  <si>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</si>
  <si>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</si>
  <si>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</si>
  <si>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</si>
  <si>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</si>
  <si>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</si>
  <si>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</si>
  <si>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</si>
  <si>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</si>
  <si>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</si>
  <si>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</si>
  <si>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</si>
  <si>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</si>
  <si>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</si>
  <si>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</si>
  <si>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</si>
  <si>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</si>
  <si>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</si>
  <si>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</si>
  <si>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</si>
  <si>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</si>
  <si>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</si>
  <si>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</si>
  <si>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</si>
  <si>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</si>
  <si>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</si>
  <si>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</si>
  <si>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</si>
  <si>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</si>
  <si>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</si>
  <si>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</si>
  <si>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</si>
  <si>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</si>
  <si>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</si>
  <si>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</si>
  <si>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</si>
  <si>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</si>
  <si>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</si>
  <si>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</si>
  <si>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</si>
  <si>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</si>
  <si>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</si>
  <si>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</si>
  <si>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</si>
  <si>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</si>
  <si>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</si>
  <si>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</si>
  <si>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</si>
  <si>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</si>
  <si>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</si>
  <si>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</si>
  <si>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</si>
  <si>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</si>
  <si>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</si>
  <si>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</si>
  <si>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</si>
  <si>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</si>
  <si>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</si>
  <si>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</si>
  <si>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</si>
  <si>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</si>
  <si>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</si>
  <si>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</si>
  <si>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</si>
  <si>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</si>
  <si>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</si>
  <si>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</si>
  <si>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</si>
  <si>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</si>
  <si>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</si>
  <si>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</si>
  <si>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</si>
  <si>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</si>
  <si>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</si>
  <si>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</si>
  <si>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</si>
  <si>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</si>
  <si>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</si>
  <si>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</si>
  <si>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</si>
  <si>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</si>
  <si>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</si>
  <si>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</si>
  <si>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</si>
  <si>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</si>
  <si>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</si>
  <si>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</si>
  <si>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</si>
  <si>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</si>
  <si>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</si>
  <si>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</si>
  <si>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</si>
  <si>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</si>
  <si>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</si>
  <si>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</si>
  <si>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</si>
  <si>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</si>
  <si>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</si>
  <si>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</si>
  <si>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</si>
  <si>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</si>
  <si>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</si>
  <si>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</si>
  <si>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</si>
  <si>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</si>
  <si>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</si>
  <si>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</si>
  <si>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</si>
  <si>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</si>
  <si>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</si>
  <si>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</si>
  <si>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</si>
  <si>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</si>
  <si>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</si>
  <si>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</si>
  <si>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</si>
  <si>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</si>
  <si>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</si>
  <si>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</si>
  <si>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</si>
  <si>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</si>
  <si>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</si>
  <si>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</si>
  <si>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</si>
  <si>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</si>
  <si>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</si>
  <si>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</si>
  <si>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</si>
  <si>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</si>
  <si>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</si>
  <si>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</si>
  <si>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</si>
  <si>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</si>
  <si>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</si>
  <si>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</si>
  <si>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</si>
  <si>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</si>
  <si>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</si>
  <si>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</si>
  <si>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</si>
  <si>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</si>
  <si>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</si>
  <si>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</si>
  <si>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</si>
  <si>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</si>
  <si>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</si>
  <si>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</si>
  <si>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</si>
  <si>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</si>
  <si>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</si>
  <si>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</si>
  <si>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</si>
  <si>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</si>
  <si>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</si>
  <si>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</si>
  <si>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</si>
  <si>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</si>
  <si>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</si>
  <si>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</si>
  <si>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</si>
  <si>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</si>
  <si>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</si>
  <si>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</si>
  <si>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</si>
  <si>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</si>
  <si>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</si>
  <si>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</si>
  <si>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</si>
  <si>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</si>
  <si>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</si>
  <si>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</si>
  <si>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</si>
  <si>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</si>
  <si>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</si>
  <si>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</si>
  <si>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</si>
  <si>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</si>
  <si>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</si>
  <si>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</si>
  <si>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</si>
  <si>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</si>
  <si>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</si>
  <si>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</si>
  <si>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</si>
  <si>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</si>
  <si>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</si>
  <si>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</si>
  <si>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</si>
  <si>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</si>
  <si>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</si>
  <si>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</si>
  <si>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</si>
  <si>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</si>
  <si>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</si>
  <si>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</si>
  <si>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</si>
  <si>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</si>
  <si>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</si>
  <si>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</si>
  <si>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</si>
  <si>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</si>
  <si>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</si>
  <si>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</si>
  <si>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</si>
  <si>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</si>
  <si>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</si>
  <si>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</si>
  <si>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</si>
  <si>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</si>
  <si>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</si>
  <si>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</si>
  <si>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</si>
  <si>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</si>
  <si>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</si>
  <si>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</si>
  <si>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</si>
  <si>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</si>
  <si>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</si>
  <si>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</si>
  <si>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</si>
  <si>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</si>
  <si>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</si>
  <si>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</si>
  <si>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</si>
  <si>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</si>
  <si>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</si>
  <si>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</si>
  <si>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</si>
  <si>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</si>
  <si>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</si>
  <si>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</si>
  <si>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</si>
  <si>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</si>
  <si>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</si>
  <si>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</si>
  <si>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</si>
  <si>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</si>
  <si>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</si>
  <si>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</si>
  <si>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</si>
  <si>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</si>
  <si>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</si>
  <si>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</si>
  <si>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</si>
  <si>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</si>
  <si>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</si>
  <si>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</si>
  <si>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</si>
  <si>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</si>
  <si>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</si>
  <si>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</si>
  <si>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</si>
  <si>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</si>
  <si>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</si>
  <si>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</si>
  <si>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</si>
  <si>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</si>
  <si>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</si>
  <si>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</si>
  <si>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</si>
  <si>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</si>
  <si>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</si>
  <si>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</si>
  <si>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</si>
  <si>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</si>
  <si>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</si>
  <si>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</si>
  <si>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</si>
  <si>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</si>
  <si>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</si>
  <si>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</si>
  <si>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</si>
  <si>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</si>
  <si>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</si>
  <si>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</si>
  <si>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</si>
  <si>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</si>
  <si>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</si>
  <si>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</si>
  <si>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</si>
  <si>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</si>
  <si>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</si>
  <si>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</si>
  <si>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</si>
  <si>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</si>
  <si>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</si>
  <si>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</si>
  <si>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</si>
  <si>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</si>
  <si>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</si>
  <si>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</si>
  <si>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</si>
  <si>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</si>
  <si>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</si>
  <si>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</si>
  <si>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</si>
  <si>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</si>
  <si>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</si>
  <si>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</si>
  <si>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</si>
  <si>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</si>
  <si>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</si>
  <si>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</si>
  <si>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</si>
  <si>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</si>
  <si>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</si>
  <si>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</si>
  <si>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</si>
  <si>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</si>
  <si>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</si>
  <si>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</si>
  <si>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</si>
  <si>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</si>
  <si>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</si>
  <si>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</si>
  <si>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</si>
  <si>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</si>
  <si>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</si>
  <si>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</si>
  <si>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</si>
  <si>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</si>
  <si>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</si>
  <si>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</si>
  <si>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</si>
  <si>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</si>
  <si>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</si>
  <si>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</si>
  <si>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</si>
  <si>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</si>
  <si>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</si>
  <si>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</si>
  <si>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</si>
  <si>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</si>
  <si>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</si>
  <si>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</si>
  <si>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</si>
  <si>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</si>
  <si>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</si>
  <si>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</si>
  <si>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</si>
  <si>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</si>
  <si>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</si>
  <si>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</si>
  <si>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</si>
  <si>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</si>
  <si>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</si>
  <si>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</si>
  <si>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</si>
  <si>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</si>
  <si>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</si>
  <si>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</si>
  <si>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</si>
  <si>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</si>
  <si>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</si>
  <si>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</si>
  <si>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</si>
  <si>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</si>
  <si>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</si>
  <si>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</si>
  <si>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</si>
  <si>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</si>
  <si>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</si>
  <si>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</si>
  <si>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</si>
  <si>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</si>
  <si>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</si>
  <si>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</si>
  <si>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</si>
  <si>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</si>
  <si>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</si>
  <si>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</si>
  <si>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</si>
  <si>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</si>
  <si>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</si>
  <si>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</si>
  <si>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</si>
  <si>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</si>
  <si>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</si>
  <si>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</si>
  <si>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</si>
  <si>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</si>
  <si>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</si>
  <si>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</si>
  <si>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</si>
  <si>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</si>
  <si>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</si>
  <si>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</si>
  <si>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</si>
  <si>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</si>
  <si>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</si>
  <si>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</si>
  <si>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</si>
  <si>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</si>
  <si>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</si>
  <si>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</si>
  <si>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</si>
  <si>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</si>
  <si>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</si>
  <si>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</si>
  <si>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</si>
  <si>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</si>
  <si>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</si>
  <si>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</si>
  <si>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</si>
  <si>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</si>
  <si>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</si>
  <si>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</si>
  <si>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</si>
  <si>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</si>
  <si>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</si>
  <si>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</si>
  <si>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</si>
  <si>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</si>
  <si>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</si>
  <si>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</si>
  <si>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</si>
  <si>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</si>
  <si>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</si>
  <si>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</si>
  <si>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</si>
  <si>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</si>
  <si>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</si>
  <si>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</si>
  <si>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</si>
  <si>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</si>
  <si>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</si>
  <si>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</si>
  <si>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</si>
  <si>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</si>
  <si>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</si>
  <si>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</si>
  <si>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</si>
  <si>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</si>
  <si>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</si>
  <si>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</si>
  <si>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</si>
  <si>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</si>
  <si>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</si>
  <si>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</si>
  <si>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</si>
  <si>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</si>
  <si>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</si>
  <si>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</si>
  <si>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</si>
  <si>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</si>
  <si>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</si>
  <si>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</si>
  <si>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</si>
  <si>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</si>
  <si>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</si>
  <si>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</si>
  <si>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</si>
  <si>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</si>
  <si>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</si>
  <si>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</si>
  <si>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</si>
  <si>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</si>
  <si>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</si>
  <si>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</si>
  <si>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</si>
  <si>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</si>
  <si>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</si>
  <si>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</si>
  <si>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</si>
  <si>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</si>
  <si>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</si>
  <si>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</si>
  <si>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</si>
  <si>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</si>
  <si>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</si>
  <si>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</si>
  <si>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</si>
  <si>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</si>
  <si>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</si>
  <si>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</si>
  <si>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</si>
  <si>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</si>
  <si>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</si>
  <si>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</si>
  <si>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</si>
  <si>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</si>
  <si>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</si>
  <si>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</si>
  <si>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</si>
  <si>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</si>
  <si>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</si>
  <si>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</si>
  <si>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</si>
  <si>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</si>
  <si>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</si>
  <si>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</si>
  <si>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</si>
  <si>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</si>
  <si>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</si>
  <si>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</si>
  <si>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</si>
  <si>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</si>
  <si>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</si>
  <si>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</si>
  <si>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</si>
  <si>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</si>
  <si>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</si>
  <si>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</si>
  <si>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</si>
  <si>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</si>
  <si>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</si>
  <si>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</si>
  <si>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</si>
  <si>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</si>
  <si>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</si>
  <si>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</si>
  <si>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</si>
  <si>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</si>
  <si>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</si>
  <si>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</si>
  <si>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</si>
  <si>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</si>
  <si>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</si>
  <si>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</si>
  <si>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</si>
  <si>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</si>
  <si>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</si>
  <si>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</si>
  <si>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</si>
  <si>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</si>
  <si>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</si>
  <si>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</si>
  <si>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</si>
  <si>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</si>
  <si>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</si>
  <si>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</si>
  <si>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</si>
  <si>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</si>
  <si>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</si>
  <si>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</si>
  <si>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</si>
  <si>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</si>
  <si>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</si>
  <si>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</si>
  <si>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</si>
  <si>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</si>
  <si>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</si>
  <si>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</si>
  <si>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</si>
  <si>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</si>
  <si>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</si>
  <si>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</si>
  <si>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</si>
  <si>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</si>
  <si>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</si>
  <si>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</si>
  <si>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</si>
  <si>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</si>
  <si>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</si>
  <si>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</si>
  <si>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</si>
  <si>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</si>
  <si>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</si>
  <si>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</si>
  <si>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</si>
  <si>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</si>
  <si>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</si>
  <si>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</si>
  <si>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</si>
  <si>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</si>
  <si>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</si>
  <si>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</si>
  <si>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</si>
  <si>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</si>
  <si>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</si>
  <si>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</si>
  <si>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</si>
  <si>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</si>
  <si>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</si>
  <si>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</si>
  <si>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</si>
  <si>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</si>
  <si>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</si>
  <si>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</si>
  <si>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</si>
  <si>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</si>
  <si>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</si>
  <si>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</si>
  <si>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</si>
  <si>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</si>
  <si>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</si>
  <si>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</si>
  <si>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</si>
  <si>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</si>
  <si>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</si>
  <si>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</si>
  <si>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</si>
  <si>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</si>
  <si>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</si>
  <si>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</si>
  <si>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</si>
  <si>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</si>
  <si>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</si>
  <si>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</si>
  <si>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</si>
  <si>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</si>
  <si>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</si>
  <si>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</si>
  <si>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</si>
  <si>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</si>
  <si>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</si>
  <si>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</si>
  <si>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</si>
  <si>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</si>
  <si>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</si>
  <si>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</si>
  <si>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</si>
  <si>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</si>
  <si>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</si>
  <si>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</si>
  <si>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</si>
  <si>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</si>
  <si>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</si>
  <si>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</si>
  <si>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</si>
  <si>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</si>
  <si>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</si>
  <si>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</si>
  <si>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</si>
  <si>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</si>
  <si>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</si>
  <si>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</si>
  <si>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</si>
  <si>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</si>
  <si>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</si>
  <si>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</si>
  <si>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</si>
  <si>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</si>
  <si>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</si>
  <si>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</si>
  <si>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</si>
  <si>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</si>
  <si>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</si>
  <si>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</si>
  <si>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</si>
  <si>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</si>
  <si>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</si>
  <si>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</si>
  <si>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</si>
  <si>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</si>
  <si>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</si>
  <si>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</si>
  <si>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</si>
  <si>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</si>
  <si>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</si>
  <si>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</si>
  <si>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</si>
  <si>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</si>
  <si>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</si>
  <si>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</si>
  <si>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</si>
  <si>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</si>
  <si>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</si>
  <si>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</si>
  <si>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</si>
  <si>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</si>
  <si>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</si>
  <si>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</si>
  <si>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</si>
  <si>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</si>
  <si>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</si>
  <si>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</si>
  <si>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</si>
  <si>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</si>
  <si>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</si>
  <si>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</si>
  <si>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</si>
  <si>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</si>
  <si>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</si>
  <si>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</si>
  <si>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</si>
  <si>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</si>
  <si>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</si>
  <si>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</si>
  <si>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</si>
  <si>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</si>
  <si>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</si>
  <si>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</si>
  <si>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</si>
  <si>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</si>
  <si>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</si>
  <si>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</si>
  <si>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</si>
  <si>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</si>
  <si>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</si>
  <si>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</si>
  <si>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</si>
  <si>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</si>
  <si>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</si>
  <si>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</si>
  <si>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</si>
  <si>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</si>
  <si>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</si>
  <si>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</si>
  <si>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</si>
  <si>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</si>
  <si>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</si>
  <si>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</si>
  <si>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</si>
  <si>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</si>
  <si>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</si>
  <si>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</si>
  <si>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</si>
  <si>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</si>
  <si>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</si>
  <si>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</si>
  <si>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</si>
  <si>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</si>
  <si>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</si>
  <si>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</si>
  <si>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</si>
  <si>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</si>
  <si>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</si>
  <si>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</si>
  <si>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</si>
  <si>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</si>
  <si>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</si>
  <si>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</si>
  <si>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</si>
  <si>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</si>
  <si>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</si>
  <si>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</si>
  <si>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</si>
  <si>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</si>
  <si>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</si>
  <si>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</si>
  <si>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</si>
  <si>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</si>
  <si>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</si>
  <si>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</si>
  <si>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</si>
  <si>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</si>
  <si>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</si>
  <si>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</si>
  <si>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</si>
  <si>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</si>
  <si>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</si>
  <si>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</si>
  <si>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</si>
  <si>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</si>
  <si>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</si>
  <si>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</si>
  <si>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</si>
  <si>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</si>
  <si>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</si>
  <si>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</si>
  <si>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</si>
  <si>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</si>
  <si>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</si>
  <si>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</si>
  <si>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</si>
  <si>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</si>
  <si>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</si>
  <si>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</si>
  <si>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</si>
  <si>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</si>
  <si>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</si>
  <si>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</si>
  <si>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</si>
  <si>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</si>
  <si>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</si>
  <si>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</si>
  <si>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</si>
  <si>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</si>
  <si>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</si>
  <si>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</si>
  <si>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</si>
  <si>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</si>
  <si>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</si>
  <si>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</si>
  <si>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</si>
  <si>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</si>
  <si>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</si>
  <si>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</si>
  <si>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</si>
  <si>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</si>
  <si>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</si>
  <si>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</si>
  <si>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</si>
  <si>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</si>
  <si>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</si>
  <si>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</si>
  <si>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</si>
  <si>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</si>
  <si>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</si>
  <si>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</si>
  <si>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</si>
  <si>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</si>
  <si>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</si>
  <si>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</si>
  <si>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</si>
  <si>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</si>
  <si>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</si>
  <si>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</si>
  <si>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</si>
  <si>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</si>
  <si>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</si>
  <si>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</si>
  <si>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</si>
  <si>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</si>
  <si>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</si>
  <si>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</si>
  <si>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</si>
  <si>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</si>
  <si>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</si>
  <si>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</si>
  <si>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</si>
  <si>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</si>
  <si>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</si>
  <si>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</si>
  <si>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</si>
  <si>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</si>
  <si>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</si>
  <si>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</si>
  <si>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</si>
  <si>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</si>
  <si>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</si>
  <si>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</si>
  <si>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</si>
  <si>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</si>
  <si>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</si>
  <si>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</si>
  <si>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</si>
  <si>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</si>
  <si>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</si>
  <si>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</si>
  <si>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</si>
  <si>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</si>
  <si>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</si>
  <si>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</si>
  <si>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</si>
  <si>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</si>
  <si>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</si>
  <si>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</si>
  <si>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</si>
  <si>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</si>
  <si>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</si>
  <si>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</si>
  <si>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</si>
  <si>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</si>
  <si>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</si>
  <si>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</si>
  <si>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</si>
  <si>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</si>
  <si>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</si>
  <si>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</si>
  <si>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</si>
  <si>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</si>
  <si>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</si>
  <si>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</si>
  <si>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</si>
  <si>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</si>
  <si>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</si>
  <si>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</si>
  <si>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</si>
  <si>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</si>
  <si>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</si>
  <si>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</si>
  <si>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</si>
  <si>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</si>
  <si>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</si>
  <si>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</si>
  <si>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</si>
  <si>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</si>
  <si>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</si>
  <si>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</si>
  <si>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</si>
  <si>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</si>
  <si>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</si>
  <si>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</si>
  <si>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</si>
  <si>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</si>
  <si>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</si>
  <si>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</si>
  <si>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</si>
  <si>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</si>
  <si>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</si>
  <si>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</si>
  <si>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</si>
  <si>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</si>
  <si>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</si>
  <si>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</si>
  <si>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</si>
  <si>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</si>
  <si>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</si>
  <si>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</si>
  <si>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</si>
  <si>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</si>
  <si>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</si>
  <si>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</si>
  <si>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</si>
  <si>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</si>
  <si>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</si>
  <si>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</si>
  <si>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</si>
  <si>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</si>
  <si>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</si>
  <si>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</si>
  <si>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</si>
  <si>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</si>
  <si>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</si>
  <si>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</si>
  <si>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</si>
  <si>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</si>
  <si>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</si>
  <si>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</si>
  <si>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</si>
  <si>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</si>
  <si>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</si>
  <si>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</si>
  <si>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</si>
  <si>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</si>
  <si>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</si>
  <si>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</si>
  <si>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</si>
  <si>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</si>
  <si>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</si>
  <si>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</si>
  <si>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</si>
  <si>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</si>
  <si>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</si>
  <si>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</si>
  <si>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</si>
  <si>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</si>
  <si>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</si>
  <si>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</si>
  <si>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</si>
  <si>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</si>
  <si>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</si>
  <si>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</si>
  <si>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</si>
  <si>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</si>
  <si>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</si>
  <si>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</si>
  <si>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</si>
  <si>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</si>
  <si>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</si>
  <si>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</si>
  <si>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</si>
  <si>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</si>
  <si>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</si>
  <si>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</si>
  <si>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</si>
  <si>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</si>
  <si>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</si>
  <si>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</si>
  <si>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</si>
  <si>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</si>
  <si>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</si>
  <si>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</si>
  <si>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</si>
  <si>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</si>
  <si>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</si>
  <si>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</si>
  <si>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</si>
  <si>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</si>
  <si>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</si>
  <si>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</si>
  <si>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</si>
  <si>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</si>
  <si>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</si>
  <si>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</si>
  <si>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</si>
  <si>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</si>
  <si>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</si>
  <si>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</si>
  <si>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</si>
  <si>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</si>
  <si>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</si>
  <si>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</si>
  <si>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</si>
  <si>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</si>
  <si>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</si>
  <si>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</si>
  <si>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</si>
  <si>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</si>
  <si>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</si>
  <si>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</si>
  <si>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</si>
  <si>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</si>
  <si>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</si>
  <si>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</si>
  <si>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</si>
  <si>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</si>
  <si>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</si>
  <si>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</si>
  <si>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</si>
  <si>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</si>
  <si>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</si>
  <si>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</si>
  <si>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</si>
  <si>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</si>
  <si>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</si>
  <si>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</si>
  <si>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</si>
  <si>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</si>
  <si>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</si>
  <si>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</si>
  <si>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</si>
  <si>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</si>
  <si>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</si>
  <si>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</si>
  <si>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</si>
  <si>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</si>
  <si>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</si>
  <si>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</si>
  <si>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</si>
  <si>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</si>
  <si>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</si>
  <si>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</si>
  <si>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</si>
  <si>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</si>
  <si>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</si>
  <si>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</si>
  <si>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</si>
  <si>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</si>
  <si>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</si>
  <si>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</si>
  <si>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</si>
  <si>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</si>
  <si>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</si>
  <si>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</si>
  <si>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</si>
  <si>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</si>
  <si>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</si>
  <si>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</si>
  <si>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</si>
  <si>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</si>
  <si>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</si>
  <si>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</si>
  <si>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</si>
  <si>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</si>
  <si>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</si>
  <si>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</si>
  <si>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</si>
  <si>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</si>
  <si>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</si>
  <si>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</si>
  <si>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</si>
  <si>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</si>
  <si>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</si>
  <si>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</si>
  <si>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</si>
  <si>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</si>
  <si>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</si>
  <si>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</si>
  <si>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</si>
  <si>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</si>
  <si>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</si>
  <si>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</si>
  <si>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</si>
  <si>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</si>
  <si>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</si>
  <si>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</si>
  <si>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</si>
  <si>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</si>
  <si>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</si>
  <si>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</si>
  <si>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</si>
  <si>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</si>
  <si>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</si>
  <si>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</si>
  <si>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</si>
  <si>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</si>
  <si>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</si>
  <si>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</si>
  <si>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</si>
  <si>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</si>
  <si>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</si>
  <si>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</si>
  <si>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</si>
  <si>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</si>
  <si>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</si>
  <si>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</si>
  <si>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</si>
  <si>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</si>
  <si>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</si>
  <si>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</si>
  <si>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</si>
  <si>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</si>
  <si>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</si>
  <si>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</si>
  <si>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</si>
  <si>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</si>
  <si>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</si>
  <si>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</si>
  <si>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</si>
  <si>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</si>
  <si>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</si>
  <si>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</si>
  <si>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</si>
  <si>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</si>
  <si>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</si>
  <si>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</si>
  <si>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</si>
  <si>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</si>
  <si>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</si>
  <si>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</si>
  <si>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</si>
  <si>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</si>
  <si>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</si>
  <si>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</si>
  <si>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</si>
  <si>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</si>
  <si>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</si>
  <si>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</si>
  <si>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</si>
  <si>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</si>
  <si>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</si>
  <si>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</si>
  <si>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</si>
  <si>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</si>
  <si>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</si>
  <si>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</si>
  <si>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</si>
  <si>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</si>
  <si>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</si>
  <si>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</si>
  <si>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</si>
  <si>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</si>
  <si>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</si>
  <si>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</si>
  <si>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</si>
  <si>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</si>
  <si>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</si>
  <si>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</si>
  <si>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</si>
  <si>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</si>
  <si>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</si>
  <si>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</si>
  <si>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</si>
  <si>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</si>
  <si>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</si>
  <si>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</si>
  <si>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</si>
  <si>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</si>
  <si>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</si>
  <si>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</si>
  <si>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</si>
  <si>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</si>
  <si>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</si>
  <si>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</si>
  <si>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</si>
  <si>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</si>
  <si>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</si>
  <si>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</si>
  <si>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</si>
  <si>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</si>
  <si>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</si>
  <si>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</si>
  <si>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</si>
  <si>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</si>
  <si>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</si>
  <si>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</si>
  <si>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</si>
  <si>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</si>
  <si>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</si>
  <si>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</si>
  <si>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</si>
  <si>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</si>
  <si>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</si>
  <si>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</si>
  <si>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</si>
  <si>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</si>
  <si>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</si>
  <si>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</si>
  <si>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</si>
  <si>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</si>
  <si>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</si>
  <si>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</si>
  <si>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</si>
  <si>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</si>
  <si>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</si>
  <si>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</si>
  <si>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</si>
  <si>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</si>
  <si>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</si>
  <si>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</si>
  <si>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</si>
  <si>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</si>
  <si>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</si>
  <si>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</si>
  <si>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</si>
  <si>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</si>
  <si>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</si>
  <si>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</si>
  <si>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</si>
  <si>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</si>
  <si>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</si>
  <si>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</si>
  <si>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</si>
  <si>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</si>
  <si>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</si>
  <si>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</si>
  <si>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</si>
  <si>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</si>
  <si>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</si>
  <si>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</si>
  <si>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</si>
  <si>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</si>
  <si>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</si>
  <si>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</si>
  <si>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</si>
  <si>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</si>
  <si>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</si>
  <si>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</si>
  <si>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</si>
  <si>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</si>
  <si>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</si>
  <si>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</si>
  <si>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</si>
  <si>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</si>
  <si>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</si>
  <si>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</si>
  <si>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</si>
  <si>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</si>
  <si>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</si>
  <si>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</si>
  <si>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</si>
  <si>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</si>
  <si>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</si>
  <si>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</si>
  <si>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</si>
  <si>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</si>
  <si>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</si>
  <si>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</si>
  <si>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</si>
  <si>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</si>
  <si>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</si>
  <si>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</si>
  <si>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</si>
  <si>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</si>
  <si>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</si>
  <si>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</si>
  <si>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</si>
  <si>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</si>
  <si>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</si>
  <si>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</si>
  <si>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</si>
  <si>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</si>
  <si>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</si>
  <si>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</si>
  <si>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</si>
  <si>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</si>
  <si>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</si>
  <si>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</si>
  <si>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</si>
  <si>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</si>
  <si>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</si>
  <si>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</si>
  <si>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</si>
  <si>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</si>
  <si>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</si>
  <si>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</si>
  <si>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</si>
  <si>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</si>
  <si>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</si>
  <si>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</si>
  <si>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</si>
  <si>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</si>
  <si>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</si>
  <si>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</si>
  <si>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</si>
  <si>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</si>
  <si>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</si>
  <si>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</si>
  <si>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</si>
  <si>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</si>
  <si>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</si>
  <si>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</si>
  <si>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</si>
  <si>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</si>
  <si>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</si>
  <si>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</si>
  <si>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</si>
  <si>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</si>
  <si>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</si>
  <si>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</si>
  <si>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</si>
  <si>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</si>
  <si>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</si>
  <si>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</si>
  <si>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</si>
  <si>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</si>
  <si>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</si>
  <si>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</si>
  <si>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</si>
  <si>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</si>
  <si>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</si>
  <si>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</si>
  <si>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</si>
  <si>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</si>
  <si>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</si>
  <si>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</si>
  <si>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</si>
  <si>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</si>
  <si>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</si>
  <si>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</si>
  <si>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</si>
  <si>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</si>
  <si>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</si>
  <si>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</si>
  <si>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</si>
  <si>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</si>
  <si>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</si>
  <si>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</si>
  <si>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</si>
  <si>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</si>
  <si>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</si>
  <si>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</si>
  <si>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</si>
  <si>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</si>
  <si>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</si>
  <si>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</si>
  <si>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</si>
  <si>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</si>
  <si>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</si>
  <si>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</si>
  <si>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</si>
  <si>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</si>
  <si>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</si>
  <si>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</si>
  <si>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</si>
  <si>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</si>
  <si>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</si>
  <si>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</si>
  <si>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</si>
  <si>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</si>
  <si>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</si>
  <si>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</si>
  <si>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</si>
  <si>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</si>
  <si>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</si>
  <si>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</si>
  <si>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</si>
  <si>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</si>
  <si>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</si>
  <si>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</si>
  <si>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</si>
  <si>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</si>
  <si>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</si>
  <si>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</si>
  <si>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</si>
  <si>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</si>
  <si>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</si>
  <si>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</si>
  <si>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</si>
  <si>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</si>
  <si>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</si>
  <si>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</si>
  <si>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</si>
  <si>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</si>
  <si>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</si>
  <si>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</si>
  <si>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</si>
  <si>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</si>
  <si>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</si>
  <si>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</si>
  <si>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</si>
  <si>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</si>
  <si>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</si>
  <si>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</si>
  <si>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</si>
  <si>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</si>
  <si>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</si>
  <si>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</si>
  <si>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</si>
  <si>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</si>
  <si>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</si>
  <si>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</si>
  <si>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</si>
  <si>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</si>
  <si>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</si>
  <si>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</si>
  <si>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</si>
  <si>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</si>
  <si>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</si>
  <si>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</si>
  <si>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</si>
  <si>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</si>
  <si>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</si>
  <si>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</si>
  <si>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</si>
  <si>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</si>
  <si>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</si>
  <si>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</si>
  <si>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</si>
  <si>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</si>
  <si>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</si>
  <si>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</si>
  <si>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</si>
  <si>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</si>
  <si>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</si>
  <si>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</si>
  <si>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</si>
  <si>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</si>
  <si>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</si>
  <si>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</si>
  <si>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</si>
  <si>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</si>
  <si>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</si>
  <si>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</si>
  <si>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</si>
  <si>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</si>
  <si>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</si>
  <si>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</si>
  <si>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</si>
  <si>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</si>
  <si>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</si>
  <si>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</si>
  <si>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</si>
  <si>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</si>
  <si>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</si>
  <si>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</si>
  <si>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</si>
  <si>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</si>
  <si>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</si>
  <si>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</si>
  <si>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</si>
  <si>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</si>
  <si>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</si>
  <si>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</si>
  <si>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</si>
  <si>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</si>
  <si>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</si>
  <si>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</si>
  <si>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</si>
  <si>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</si>
  <si>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</si>
  <si>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</si>
  <si>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</si>
  <si>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</si>
  <si>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</si>
  <si>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</si>
  <si>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</si>
  <si>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</si>
  <si>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</si>
  <si>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</si>
  <si>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</si>
  <si>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</si>
  <si>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</si>
  <si>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</si>
  <si>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</si>
  <si>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</si>
  <si>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</si>
  <si>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</si>
  <si>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</si>
  <si>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</si>
  <si>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</si>
  <si>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</si>
  <si>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</si>
  <si>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</si>
  <si>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</si>
  <si>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</si>
  <si>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</si>
  <si>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</si>
  <si>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</si>
  <si>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</si>
  <si>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</si>
  <si>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</si>
  <si>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</si>
  <si>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</si>
  <si>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</si>
  <si>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</si>
  <si>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</si>
  <si>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</si>
  <si>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</si>
  <si>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</si>
  <si>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</si>
  <si>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</si>
  <si>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</si>
  <si>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</si>
  <si>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</si>
  <si>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</si>
  <si>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</si>
  <si>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</si>
  <si>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</si>
  <si>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</si>
  <si>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</si>
  <si>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</si>
  <si>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</si>
  <si>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</si>
  <si>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</si>
  <si>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</si>
  <si>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</si>
  <si>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</si>
  <si>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</si>
  <si>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</si>
  <si>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</si>
  <si>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</si>
  <si>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</si>
  <si>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</si>
  <si>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</si>
  <si>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</si>
  <si>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</si>
  <si>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</si>
  <si>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</si>
  <si>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</si>
  <si>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</si>
  <si>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</si>
  <si>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</si>
  <si>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</si>
  <si>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</si>
  <si>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</si>
  <si>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</si>
  <si>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</si>
  <si>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</si>
  <si>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</si>
  <si>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</si>
  <si>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</si>
  <si>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</si>
  <si>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</si>
  <si>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</si>
  <si>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</si>
  <si>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</si>
  <si>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</si>
  <si>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</si>
  <si>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</si>
  <si>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</si>
  <si>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</si>
  <si>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</si>
  <si>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</si>
  <si>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</si>
  <si>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</si>
  <si>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</si>
  <si>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</si>
  <si>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</si>
  <si>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</si>
  <si>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</si>
  <si>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</si>
  <si>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</si>
  <si>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</si>
  <si>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</si>
  <si>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</si>
  <si>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</si>
  <si>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</si>
  <si>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</si>
  <si>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</si>
  <si>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</si>
  <si>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</si>
  <si>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</si>
  <si>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</si>
  <si>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</si>
  <si>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</si>
  <si>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</si>
  <si>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</si>
  <si>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</si>
  <si>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</si>
  <si>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</si>
  <si>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</si>
  <si>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</si>
  <si>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</si>
  <si>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</si>
  <si>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</si>
  <si>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</si>
  <si>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</si>
  <si>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</si>
  <si>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</si>
  <si>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</si>
  <si>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</si>
  <si>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</si>
  <si>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</si>
  <si>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</si>
  <si>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</si>
  <si>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</si>
  <si>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</si>
  <si>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</si>
  <si>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</si>
  <si>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</si>
  <si>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</si>
  <si>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</si>
  <si>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</si>
  <si>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</si>
  <si>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</si>
  <si>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</si>
  <si>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</si>
  <si>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</si>
  <si>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</si>
  <si>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</si>
  <si>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</si>
  <si>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</si>
  <si>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</si>
  <si>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</si>
  <si>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</si>
  <si>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</si>
  <si>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</si>
  <si>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</si>
  <si>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</si>
  <si>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</si>
  <si>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</si>
  <si>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</si>
  <si>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</si>
  <si>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</si>
  <si>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</si>
  <si>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</si>
  <si>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</si>
  <si>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</si>
  <si>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</si>
  <si>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</si>
  <si>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</si>
  <si>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</si>
  <si>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</si>
  <si>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</si>
  <si>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</si>
  <si>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</si>
  <si>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</si>
  <si>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</si>
  <si>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</si>
  <si>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</si>
  <si>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</si>
  <si>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</si>
  <si>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</si>
  <si>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</si>
  <si>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</si>
  <si>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</si>
  <si>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</si>
  <si>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</si>
  <si>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</si>
  <si>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</si>
  <si>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</si>
  <si>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</si>
  <si>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</si>
  <si>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</si>
  <si>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</si>
  <si>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</si>
  <si>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</si>
  <si>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</si>
  <si>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</si>
  <si>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</si>
  <si>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</si>
  <si>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</si>
  <si>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</si>
  <si>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</si>
  <si>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</si>
  <si>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</si>
  <si>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</si>
  <si>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</si>
  <si>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</si>
  <si>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</si>
  <si>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</si>
  <si>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</si>
  <si>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</si>
  <si>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</si>
  <si>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</si>
  <si>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</si>
  <si>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</si>
  <si>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</si>
  <si>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</si>
  <si>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</si>
  <si>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</si>
  <si>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</si>
  <si>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</si>
  <si>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</si>
  <si>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</si>
  <si>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</si>
  <si>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</si>
  <si>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</si>
  <si>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</si>
  <si>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</si>
  <si>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</si>
  <si>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</si>
  <si>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</si>
  <si>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</si>
  <si>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</si>
  <si>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</si>
  <si>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</si>
  <si>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</si>
  <si>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</si>
  <si>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</si>
  <si>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</si>
  <si>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</si>
  <si>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</si>
  <si>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</si>
  <si>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</si>
  <si>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</si>
  <si>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</si>
  <si>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</si>
  <si>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</si>
  <si>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</si>
  <si>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</si>
  <si>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</si>
  <si>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</si>
  <si>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</si>
  <si>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</si>
  <si>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</si>
  <si>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</si>
  <si>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</si>
  <si>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</si>
  <si>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</si>
  <si>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</si>
  <si>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</si>
  <si>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</si>
  <si>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</si>
  <si>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</si>
  <si>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</si>
  <si>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</si>
  <si>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</si>
  <si>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</si>
  <si>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</si>
  <si>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</si>
  <si>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</si>
  <si>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</si>
  <si>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</si>
  <si>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</si>
  <si>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</si>
  <si>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</si>
  <si>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</si>
  <si>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</si>
  <si>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</si>
  <si>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</si>
  <si>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</si>
  <si>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</si>
  <si>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</si>
  <si>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</si>
  <si>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</si>
  <si>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</si>
  <si>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</si>
  <si>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</si>
  <si>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</si>
  <si>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</si>
  <si>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</si>
  <si>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</si>
  <si>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</si>
  <si>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</si>
  <si>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</si>
  <si>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</si>
  <si>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</si>
  <si>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</si>
  <si>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</si>
  <si>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</si>
  <si>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</si>
  <si>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</si>
  <si>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</si>
  <si>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</si>
  <si>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</si>
  <si>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</si>
  <si>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</si>
  <si>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</si>
  <si>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</si>
  <si>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</si>
  <si>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</si>
  <si>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</si>
  <si>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</si>
  <si>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</si>
  <si>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</si>
  <si>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</si>
  <si>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</si>
  <si>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</si>
  <si>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</si>
  <si>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</si>
  <si>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</si>
  <si>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</si>
  <si>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</si>
  <si>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</si>
  <si>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</si>
  <si>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</si>
  <si>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</si>
  <si>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</si>
  <si>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</si>
  <si>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</si>
  <si>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</si>
  <si>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</si>
  <si>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</si>
  <si>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</si>
  <si>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</si>
  <si>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</si>
  <si>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</si>
  <si>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</si>
  <si>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</si>
  <si>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</si>
  <si>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</si>
  <si>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</si>
  <si>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</si>
  <si>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</si>
  <si>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</si>
  <si>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</si>
  <si>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</si>
  <si>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</si>
  <si>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</si>
  <si>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</si>
  <si>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</si>
  <si>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</si>
  <si>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</si>
  <si>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</si>
  <si>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</si>
  <si>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</si>
  <si>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</si>
  <si>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</si>
  <si>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</si>
  <si>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</si>
  <si>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</si>
  <si>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</si>
  <si>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</si>
  <si>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</si>
  <si>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</si>
  <si>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</si>
  <si>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</si>
  <si>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</si>
  <si>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</si>
  <si>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</si>
  <si>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</si>
  <si>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</si>
  <si>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</si>
  <si>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</si>
  <si>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</si>
  <si>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</si>
  <si>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</si>
  <si>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</si>
  <si>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</si>
  <si>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</si>
  <si>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</si>
  <si>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</si>
  <si>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</si>
  <si>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</si>
  <si>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</si>
  <si>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</si>
  <si>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</si>
  <si>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</si>
  <si>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</si>
  <si>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</si>
  <si>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</si>
  <si>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</si>
  <si>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</si>
  <si>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</si>
  <si>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</si>
  <si>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</si>
  <si>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</si>
  <si>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</si>
  <si>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</si>
  <si>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</si>
  <si>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</si>
  <si>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</si>
  <si>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</si>
  <si>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</si>
  <si>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</si>
  <si>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</si>
  <si>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</si>
  <si>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</si>
  <si>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</si>
  <si>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</si>
  <si>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</si>
  <si>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</si>
  <si>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</si>
  <si>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</si>
  <si>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</si>
  <si>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</si>
  <si>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</si>
  <si>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</si>
  <si>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</si>
  <si>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</si>
  <si>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</si>
  <si>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</si>
  <si>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</si>
  <si>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</si>
  <si>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</si>
  <si>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</si>
  <si>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</si>
  <si>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</si>
  <si>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</si>
  <si>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</si>
  <si>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</si>
  <si>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</si>
  <si>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</si>
  <si>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</si>
  <si>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</si>
  <si>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</si>
  <si>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</si>
  <si>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</si>
  <si>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</si>
  <si>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</si>
  <si>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</si>
  <si>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</si>
  <si>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</si>
  <si>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</si>
  <si>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</si>
  <si>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</si>
  <si>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</si>
  <si>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</si>
  <si>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</si>
  <si>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</si>
  <si>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</si>
  <si>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</si>
  <si>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</si>
  <si>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</si>
  <si>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</si>
  <si>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</si>
  <si>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</si>
  <si>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</si>
  <si>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</si>
  <si>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</si>
  <si>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</si>
  <si>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</si>
  <si>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</si>
  <si>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</si>
  <si>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</si>
  <si>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</si>
  <si>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</si>
  <si>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</si>
  <si>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</si>
  <si>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</si>
  <si>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</si>
  <si>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</si>
  <si>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</si>
  <si>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</si>
  <si>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</si>
  <si>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</si>
  <si>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</si>
  <si>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</si>
  <si>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</si>
  <si>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</si>
  <si>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</si>
  <si>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</si>
  <si>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</si>
  <si>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</si>
  <si>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</si>
  <si>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</si>
  <si>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</si>
  <si>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</si>
  <si>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</si>
  <si>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</si>
  <si>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</si>
  <si>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</si>
  <si>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</si>
  <si>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</si>
  <si>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</si>
  <si>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</si>
  <si>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</si>
  <si>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</si>
  <si>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</si>
  <si>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</si>
  <si>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</si>
  <si>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</si>
  <si>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</si>
  <si>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</si>
  <si>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</si>
  <si>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</si>
  <si>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</si>
  <si>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</si>
  <si>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</si>
  <si>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</si>
  <si>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</si>
  <si>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</si>
  <si>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</si>
  <si>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</si>
  <si>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</si>
  <si>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</si>
  <si>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</si>
  <si>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</si>
  <si>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</si>
  <si>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</si>
  <si>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</si>
  <si>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</si>
  <si>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</si>
  <si>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</si>
  <si>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</si>
  <si>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</si>
  <si>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</si>
  <si>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</si>
  <si>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</si>
  <si>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</si>
  <si>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</si>
  <si>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</si>
  <si>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</si>
  <si>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</si>
  <si>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</si>
  <si>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</si>
  <si>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</si>
  <si>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</si>
  <si>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</si>
  <si>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</si>
  <si>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</si>
  <si>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</si>
  <si>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</si>
  <si>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</si>
  <si>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</si>
  <si>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</si>
  <si>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</si>
  <si>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</si>
  <si>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</si>
  <si>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</si>
  <si>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</si>
  <si>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</si>
  <si>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</si>
  <si>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</si>
  <si>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</si>
  <si>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</si>
  <si>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</si>
  <si>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</si>
  <si>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</si>
  <si>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</si>
  <si>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</si>
  <si>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</si>
  <si>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</si>
  <si>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</si>
  <si>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</si>
  <si>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</si>
  <si>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</si>
  <si>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</si>
  <si>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</si>
  <si>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</si>
  <si>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</si>
  <si>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</si>
  <si>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</si>
  <si>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</si>
  <si>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</si>
  <si>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</si>
  <si>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</si>
  <si>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</si>
  <si>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</si>
  <si>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</si>
  <si>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</si>
  <si>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</si>
  <si>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</si>
  <si>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</si>
  <si>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</si>
  <si>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</si>
  <si>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</si>
  <si>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</si>
  <si>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</si>
  <si>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</si>
  <si>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</si>
  <si>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</si>
  <si>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</si>
  <si>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</si>
  <si>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</si>
  <si>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</si>
  <si>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</si>
  <si>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</si>
  <si>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</si>
  <si>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</si>
  <si>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</si>
  <si>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</si>
  <si>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</si>
  <si>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</si>
  <si>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</si>
  <si>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</si>
  <si>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</si>
  <si>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</si>
  <si>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</si>
  <si>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</si>
  <si>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</si>
  <si>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</si>
  <si>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</si>
  <si>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</si>
  <si>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</si>
  <si>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</si>
  <si>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</si>
  <si>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</si>
  <si>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</si>
  <si>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</si>
  <si>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</si>
  <si>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</si>
  <si>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</si>
  <si>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</si>
  <si>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</si>
  <si>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</si>
  <si>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</si>
  <si>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</si>
  <si>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</si>
  <si>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</si>
  <si>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</si>
  <si>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</si>
  <si>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</si>
  <si>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</si>
  <si>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</si>
  <si>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</si>
  <si>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</si>
  <si>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</si>
  <si>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</si>
  <si>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</si>
  <si>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</si>
  <si>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</si>
  <si>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</si>
  <si>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</si>
  <si>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</si>
  <si>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</si>
  <si>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</si>
  <si>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</si>
  <si>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</si>
  <si>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</si>
  <si>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</si>
  <si>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</si>
  <si>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</si>
  <si>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</si>
  <si>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</si>
  <si>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</si>
  <si>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</si>
  <si>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</si>
  <si>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</si>
  <si>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</si>
  <si>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</si>
  <si>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</si>
  <si>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</si>
  <si>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</si>
  <si>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</si>
  <si>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</si>
  <si>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</si>
  <si>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</si>
  <si>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</si>
  <si>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</si>
  <si>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</si>
  <si>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</si>
  <si>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</si>
  <si>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</si>
  <si>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</si>
  <si>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</si>
  <si>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</si>
  <si>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</si>
  <si>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</si>
  <si>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</si>
  <si>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</si>
  <si>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</si>
  <si>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</si>
  <si>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</si>
  <si>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</si>
  <si>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</si>
  <si>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</si>
  <si>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</si>
  <si>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</si>
  <si>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</si>
  <si>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</si>
  <si>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</si>
  <si>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</si>
  <si>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</si>
  <si>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</si>
  <si>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</si>
  <si>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</si>
  <si>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</si>
  <si>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</si>
  <si>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</si>
  <si>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</si>
  <si>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</si>
  <si>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</si>
  <si>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</si>
  <si>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</si>
  <si>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</si>
  <si>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</si>
  <si>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</si>
  <si>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</si>
  <si>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</si>
  <si>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</si>
  <si>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</si>
  <si>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</si>
  <si>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</si>
  <si>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</si>
  <si>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</si>
  <si>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</si>
  <si>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</si>
  <si>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</si>
  <si>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</si>
  <si>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</si>
  <si>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</si>
  <si>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</si>
  <si>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</si>
  <si>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</si>
  <si>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</si>
  <si>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</si>
  <si>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</si>
  <si>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</si>
  <si>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</si>
  <si>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</si>
  <si>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</si>
  <si>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</si>
  <si>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</si>
  <si>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</si>
  <si>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</si>
  <si>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</si>
  <si>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</si>
  <si>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</si>
  <si>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</si>
  <si>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</si>
  <si>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</si>
  <si>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</si>
  <si>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</si>
  <si>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</si>
  <si>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</si>
  <si>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</si>
  <si>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</si>
  <si>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</si>
  <si>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</si>
  <si>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</si>
  <si>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</si>
  <si>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</si>
  <si>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</si>
  <si>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</si>
  <si>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</si>
  <si>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</si>
  <si>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</si>
  <si>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</si>
  <si>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</si>
  <si>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</si>
  <si>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</si>
  <si>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</si>
  <si>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</si>
  <si>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</si>
  <si>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</si>
  <si>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</si>
  <si>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</si>
  <si>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</si>
  <si>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</si>
  <si>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</si>
  <si>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</si>
  <si>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</si>
  <si>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</si>
  <si>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</si>
  <si>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</si>
  <si>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</si>
  <si>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</si>
  <si>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</si>
  <si>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</si>
  <si>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</si>
  <si>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</si>
  <si>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</si>
  <si>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</si>
  <si>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</si>
  <si>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</si>
  <si>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</si>
  <si>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</si>
  <si>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</si>
  <si>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</si>
  <si>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</si>
  <si>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</si>
  <si>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</si>
  <si>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</si>
  <si>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</si>
  <si>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</si>
  <si>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</si>
  <si>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</si>
  <si>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</si>
  <si>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</si>
  <si>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</si>
  <si>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</si>
  <si>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</si>
  <si>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</si>
  <si>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</si>
  <si>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</si>
  <si>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</si>
  <si>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</si>
  <si>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</si>
  <si>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</si>
  <si>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</si>
  <si>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</si>
  <si>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</si>
  <si>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</si>
  <si>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</si>
  <si>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</si>
  <si>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</si>
  <si>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</si>
  <si>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</si>
  <si>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</si>
  <si>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</si>
  <si>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</si>
  <si>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</si>
  <si>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</si>
  <si>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</si>
  <si>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</si>
  <si>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</si>
  <si>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</si>
  <si>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</si>
  <si>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</si>
  <si>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</si>
  <si>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</si>
  <si>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</si>
  <si>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</si>
  <si>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</si>
  <si>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</si>
  <si>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</si>
  <si>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</si>
  <si>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</si>
  <si>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</si>
  <si>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</si>
  <si>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</si>
  <si>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</si>
  <si>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</si>
  <si>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</si>
  <si>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</si>
  <si>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</si>
  <si>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</si>
  <si>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</si>
  <si>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</si>
  <si>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</si>
  <si>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</si>
  <si>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</si>
  <si>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</si>
  <si>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</si>
  <si>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</si>
  <si>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</si>
  <si>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</si>
  <si>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</si>
  <si>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</si>
  <si>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</si>
  <si>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</si>
  <si>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</si>
  <si>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</si>
  <si>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</si>
  <si>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</si>
  <si>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</si>
  <si>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</si>
  <si>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</si>
  <si>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</si>
  <si>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</si>
  <si>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</si>
  <si>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</si>
  <si>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</si>
  <si>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</si>
  <si>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</si>
  <si>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</si>
  <si>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</si>
  <si>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</si>
  <si>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</si>
  <si>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</si>
  <si>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</si>
  <si>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</si>
  <si>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</si>
  <si>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</si>
  <si>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</si>
  <si>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</si>
  <si>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</si>
  <si>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</si>
  <si>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</si>
  <si>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</si>
  <si>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</si>
  <si>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</si>
  <si>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</si>
  <si>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</si>
  <si>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</si>
  <si>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</si>
  <si>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</si>
  <si>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</si>
  <si>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</si>
  <si>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</si>
  <si>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</si>
  <si>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</si>
  <si>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</si>
  <si>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</si>
  <si>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</si>
  <si>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</si>
  <si>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</si>
  <si>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</si>
  <si>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</si>
  <si>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</si>
  <si>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</si>
  <si>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</si>
  <si>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</si>
  <si>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</si>
  <si>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</si>
  <si>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</si>
  <si>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</si>
  <si>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</si>
  <si>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</si>
  <si>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</si>
  <si>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</si>
  <si>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</si>
  <si>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</si>
  <si>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</si>
  <si>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</si>
  <si>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</si>
  <si>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</si>
  <si>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</si>
  <si>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</si>
  <si>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</si>
  <si>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</si>
  <si>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</si>
  <si>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</si>
  <si>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</si>
  <si>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</si>
  <si>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</si>
  <si>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</si>
  <si>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</si>
  <si>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</si>
  <si>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</si>
  <si>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</si>
  <si>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</si>
  <si>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</si>
  <si>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</si>
  <si>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</si>
  <si>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</si>
  <si>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</si>
  <si>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</si>
  <si>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</si>
  <si>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</si>
  <si>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</si>
  <si>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</si>
  <si>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</si>
  <si>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</si>
  <si>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</si>
  <si>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</si>
  <si>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</si>
  <si>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</si>
  <si>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</si>
  <si>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</si>
  <si>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</si>
  <si>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</si>
  <si>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</si>
  <si>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</si>
  <si>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</si>
  <si>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</si>
  <si>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</si>
  <si>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</si>
  <si>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</si>
  <si>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</si>
  <si>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</si>
  <si>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</si>
  <si>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</si>
  <si>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</si>
  <si>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</si>
  <si>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</si>
  <si>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</si>
  <si>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</si>
  <si>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</si>
  <si>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</si>
  <si>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</si>
  <si>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</si>
  <si>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</si>
  <si>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</si>
  <si>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</si>
  <si>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</si>
  <si>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</si>
  <si>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</si>
  <si>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</si>
  <si>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</si>
  <si>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</si>
  <si>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</si>
  <si>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</si>
  <si>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</si>
  <si>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</si>
  <si>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</si>
  <si>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</si>
  <si>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</si>
  <si>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</si>
  <si>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</si>
  <si>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</si>
  <si>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</si>
  <si>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</si>
  <si>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</si>
  <si>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</si>
  <si>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</si>
  <si>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</si>
  <si>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</si>
  <si>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</si>
  <si>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</si>
  <si>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</si>
  <si>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</si>
  <si>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</si>
  <si>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</si>
  <si>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</si>
  <si>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</si>
  <si>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</si>
  <si>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</si>
  <si>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</si>
  <si>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</si>
  <si>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</si>
  <si>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</si>
  <si>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</si>
  <si>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</si>
  <si>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</si>
  <si>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</si>
  <si>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</si>
  <si>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</si>
  <si>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</si>
  <si>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</si>
  <si>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</si>
  <si>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</si>
  <si>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</si>
  <si>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</si>
  <si>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</si>
  <si>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</si>
  <si>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</si>
  <si>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</si>
  <si>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</si>
  <si>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</si>
  <si>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</si>
  <si>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</si>
  <si>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</si>
  <si>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</si>
  <si>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</si>
  <si>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</si>
  <si>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</si>
  <si>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</si>
  <si>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</si>
  <si>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</si>
  <si>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</si>
  <si>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</si>
  <si>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</si>
  <si>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</si>
  <si>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</si>
  <si>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</si>
  <si>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</si>
  <si>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</si>
  <si>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</si>
  <si>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</si>
  <si>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</si>
  <si>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</si>
  <si>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</si>
  <si>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</si>
  <si>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</si>
  <si>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</si>
  <si>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</si>
  <si>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</si>
  <si>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</si>
  <si>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</si>
  <si>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</si>
  <si>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</si>
  <si>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</si>
  <si>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</si>
  <si>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</si>
  <si>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</si>
  <si>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</si>
  <si>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</si>
  <si>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</si>
  <si>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</si>
  <si>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</si>
  <si>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</si>
  <si>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</si>
  <si>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</si>
  <si>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</si>
  <si>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</si>
  <si>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</si>
  <si>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</si>
  <si>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</si>
  <si>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</si>
  <si>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</si>
  <si>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</si>
  <si>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</si>
  <si>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</si>
  <si>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</si>
  <si>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</si>
  <si>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</si>
  <si>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</si>
  <si>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</si>
  <si>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</si>
  <si>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</si>
  <si>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</si>
  <si>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</si>
  <si>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</si>
  <si>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</si>
  <si>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</si>
  <si>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</si>
  <si>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</si>
  <si>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</si>
  <si>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</si>
  <si>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</si>
  <si>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</si>
  <si>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</si>
  <si>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</si>
  <si>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</si>
  <si>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</si>
  <si>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</si>
  <si>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</si>
  <si>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</si>
  <si>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</si>
  <si>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</si>
  <si>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</si>
  <si>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</si>
  <si>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</si>
  <si>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</si>
  <si>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</si>
  <si>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</si>
  <si>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</si>
  <si>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</si>
  <si>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</si>
  <si>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</si>
  <si>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</si>
  <si>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</si>
  <si>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</si>
  <si>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</si>
  <si>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</si>
  <si>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</si>
  <si>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</si>
  <si>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</si>
  <si>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</si>
  <si>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</si>
  <si>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</si>
  <si>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</si>
  <si>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</si>
  <si>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</si>
  <si>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</si>
  <si>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</si>
  <si>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</si>
  <si>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</si>
  <si>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</si>
  <si>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</si>
  <si>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</si>
  <si>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</si>
  <si>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</si>
  <si>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</si>
  <si>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</si>
  <si>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</si>
  <si>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</si>
  <si>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</si>
  <si>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</si>
  <si>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</si>
  <si>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</si>
  <si>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</si>
  <si>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</si>
  <si>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</si>
  <si>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</si>
  <si>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</si>
  <si>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</si>
  <si>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</si>
  <si>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</si>
  <si>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</si>
  <si>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</si>
  <si>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</si>
  <si>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</si>
  <si>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</si>
  <si>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</si>
  <si>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</si>
  <si>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</si>
  <si>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</si>
  <si>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</si>
  <si>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</si>
  <si>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</si>
  <si>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</si>
  <si>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</si>
  <si>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</si>
  <si>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</si>
  <si>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</si>
  <si>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</si>
  <si>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</si>
  <si>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</si>
  <si>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</si>
  <si>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</si>
  <si>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</si>
  <si>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</si>
  <si>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</si>
  <si>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</si>
  <si>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</si>
  <si>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</si>
  <si>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</si>
  <si>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</si>
  <si>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</si>
  <si>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</si>
  <si>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</si>
  <si>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</si>
  <si>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</si>
  <si>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</si>
  <si>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</si>
  <si>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</si>
  <si>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</si>
  <si>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</si>
  <si>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</si>
  <si>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</si>
  <si>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</si>
  <si>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</si>
  <si>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</si>
  <si>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</si>
  <si>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</si>
  <si>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</si>
  <si>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</si>
  <si>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</si>
  <si>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</si>
  <si>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</si>
  <si>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</si>
  <si>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</si>
  <si>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</si>
  <si>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</si>
  <si>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</si>
  <si>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</si>
  <si>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</si>
  <si>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</si>
  <si>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</si>
  <si>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</si>
  <si>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</si>
  <si>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</si>
  <si>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</si>
  <si>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</si>
  <si>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</si>
  <si>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</si>
  <si>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</si>
  <si>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</si>
  <si>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</si>
  <si>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</si>
  <si>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</si>
  <si>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</si>
  <si>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</si>
  <si>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</si>
  <si>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</si>
  <si>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</si>
  <si>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</si>
  <si>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</si>
  <si>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</si>
  <si>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</si>
  <si>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</si>
  <si>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</si>
  <si>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</si>
  <si>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</si>
  <si>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</si>
  <si>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</si>
  <si>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</si>
  <si>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</si>
  <si>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</si>
  <si>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</si>
  <si>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</si>
  <si>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</si>
  <si>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</si>
  <si>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</si>
  <si>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</si>
  <si>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</si>
  <si>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</si>
  <si>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</si>
  <si>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</si>
  <si>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</si>
  <si>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</si>
  <si>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</si>
  <si>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</si>
  <si>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</si>
  <si>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</si>
  <si>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</si>
  <si>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</si>
  <si>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</si>
  <si>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</si>
  <si>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</si>
  <si>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</si>
  <si>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</si>
  <si>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</si>
  <si>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</si>
  <si>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</si>
  <si>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</si>
  <si>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</si>
  <si>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</si>
  <si>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</si>
  <si>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</si>
  <si>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</si>
  <si>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</si>
  <si>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</si>
  <si>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</si>
  <si>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</si>
  <si>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</si>
  <si>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</si>
  <si>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</si>
  <si>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</si>
  <si>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</si>
  <si>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</si>
  <si>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</si>
  <si>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</si>
  <si>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</si>
  <si>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</si>
  <si>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</si>
  <si>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</si>
  <si>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</si>
  <si>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</si>
  <si>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</si>
  <si>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</si>
  <si>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</si>
  <si>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</si>
  <si>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</si>
  <si>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</si>
  <si>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</si>
  <si>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</si>
  <si>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</si>
  <si>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</si>
  <si>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</si>
  <si>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</si>
  <si>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</si>
  <si>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</si>
  <si>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</si>
  <si>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</si>
  <si>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</si>
  <si>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</si>
  <si>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</si>
  <si>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</si>
  <si>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</si>
  <si>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</si>
  <si>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</si>
  <si>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</si>
  <si>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</si>
  <si>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</si>
  <si>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</si>
  <si>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</si>
  <si>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</si>
  <si>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</si>
  <si>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</si>
  <si>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</si>
  <si>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</si>
  <si>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</si>
  <si>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</si>
  <si>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</si>
  <si>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</si>
  <si>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</si>
  <si>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</si>
  <si>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</si>
  <si>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</si>
  <si>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</si>
  <si>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</si>
  <si>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</si>
  <si>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</si>
  <si>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</si>
  <si>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</si>
  <si>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</si>
  <si>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</si>
  <si>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</si>
  <si>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</si>
  <si>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</si>
  <si>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</si>
  <si>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</si>
  <si>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</si>
  <si>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</si>
  <si>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</si>
  <si>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</si>
  <si>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</si>
  <si>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</si>
  <si>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</si>
  <si>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</si>
  <si>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</si>
  <si>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</si>
  <si>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</si>
  <si>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</si>
  <si>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</si>
  <si>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</si>
  <si>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</si>
  <si>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</si>
  <si>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</si>
  <si>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</si>
  <si>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</si>
  <si>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</si>
  <si>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</si>
  <si>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</si>
  <si>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</si>
  <si>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</si>
  <si>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</si>
  <si>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</si>
  <si>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</si>
  <si>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</si>
  <si>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</si>
  <si>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</si>
  <si>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</si>
  <si>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</si>
  <si>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</si>
  <si>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</si>
  <si>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</si>
  <si>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</si>
  <si>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</si>
  <si>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</si>
  <si>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</si>
  <si>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</si>
  <si>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</si>
  <si>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</si>
  <si>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</si>
  <si>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</si>
  <si>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</si>
  <si>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</si>
  <si>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</si>
  <si>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</si>
  <si>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</si>
  <si>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</si>
  <si>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</si>
  <si>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</si>
  <si>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</si>
  <si>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</si>
  <si>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</si>
  <si>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</si>
  <si>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</si>
  <si>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</si>
  <si>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</si>
  <si>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</si>
  <si>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</si>
  <si>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</si>
  <si>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</si>
  <si>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</si>
  <si>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</si>
  <si>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</si>
  <si>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</si>
  <si>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</si>
  <si>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</si>
  <si>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</si>
  <si>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</si>
  <si>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</si>
  <si>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</si>
  <si>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</si>
  <si>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</si>
  <si>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</si>
  <si>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</si>
  <si>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</si>
  <si>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</si>
  <si>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</si>
  <si>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</si>
  <si>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</si>
  <si>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</si>
  <si>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</si>
  <si>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</si>
  <si>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</si>
  <si>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</si>
  <si>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</si>
  <si>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</si>
  <si>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</si>
  <si>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</si>
  <si>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</si>
  <si>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</si>
  <si>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</si>
  <si>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</si>
  <si>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</si>
  <si>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</si>
  <si>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</si>
  <si>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</si>
  <si>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</si>
  <si>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</si>
  <si>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</si>
  <si>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</si>
  <si>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</si>
  <si>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</si>
  <si>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</si>
  <si>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</si>
  <si>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</si>
  <si>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</si>
  <si>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</si>
  <si>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</si>
  <si>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</si>
  <si>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</si>
  <si>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</si>
  <si>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</si>
  <si>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</si>
  <si>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</si>
  <si>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</si>
  <si>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</si>
  <si>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</si>
  <si>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</si>
  <si>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</si>
  <si>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</si>
  <si>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</si>
  <si>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</si>
  <si>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</si>
  <si>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</si>
  <si>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</si>
  <si>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</si>
  <si>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</si>
  <si>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</si>
  <si>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</si>
  <si>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</si>
  <si>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</si>
  <si>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</si>
  <si>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</si>
  <si>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</si>
  <si>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</si>
  <si>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</si>
  <si>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</si>
  <si>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</si>
  <si>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</si>
  <si>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</si>
  <si>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</si>
  <si>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</si>
  <si>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</si>
  <si>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</si>
  <si>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</si>
  <si>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</si>
  <si>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</si>
  <si>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</si>
  <si>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</si>
  <si>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</si>
  <si>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</si>
  <si>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</si>
  <si>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</si>
  <si>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</si>
  <si>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</si>
  <si>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</si>
  <si>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</si>
  <si>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</si>
  <si>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</si>
  <si>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</si>
  <si>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</si>
  <si>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</si>
  <si>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</si>
  <si>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</si>
  <si>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</si>
  <si>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</si>
  <si>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</si>
  <si>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</si>
  <si>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</si>
  <si>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</si>
  <si>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</si>
  <si>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</si>
  <si>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</si>
  <si>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</si>
  <si>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</si>
  <si>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</si>
  <si>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</si>
  <si>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</si>
  <si>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</si>
  <si>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</si>
  <si>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</si>
  <si>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</si>
  <si>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</si>
  <si>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</si>
  <si>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</si>
  <si>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</si>
  <si>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</si>
  <si>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</si>
  <si>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</si>
  <si>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</si>
  <si>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</si>
  <si>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</si>
  <si>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</si>
  <si>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</si>
  <si>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</si>
  <si>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</si>
  <si>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</si>
  <si>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</si>
  <si>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</si>
  <si>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</si>
  <si>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</si>
  <si>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</si>
  <si>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</si>
  <si>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</si>
  <si>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</si>
  <si>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</si>
  <si>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</si>
  <si>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</si>
  <si>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</si>
  <si>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</si>
  <si>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</si>
  <si>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</si>
  <si>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</si>
  <si>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</si>
  <si>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</si>
  <si>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</si>
  <si>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</si>
  <si>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</si>
  <si>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</si>
  <si>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</si>
  <si>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</si>
  <si>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</si>
  <si>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</si>
  <si>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</si>
  <si>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</si>
  <si>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</si>
  <si>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</si>
  <si>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</si>
  <si>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</si>
  <si>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</si>
  <si>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</si>
  <si>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</si>
  <si>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</si>
  <si>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</si>
  <si>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</si>
  <si>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</si>
  <si>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</si>
  <si>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</si>
  <si>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</si>
  <si>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</si>
  <si>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</si>
  <si>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</si>
  <si>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</si>
  <si>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</si>
  <si>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</si>
  <si>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</si>
  <si>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</si>
  <si>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</si>
  <si>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</si>
  <si>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</si>
  <si>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</si>
  <si>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</si>
  <si>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</si>
  <si>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</si>
  <si>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</si>
  <si>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</si>
  <si>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</si>
  <si>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</si>
  <si>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</si>
  <si>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</si>
  <si>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</si>
  <si>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</si>
  <si>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</si>
  <si>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</si>
  <si>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</si>
  <si>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</si>
  <si>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</si>
  <si>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</si>
  <si>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</si>
  <si>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</si>
  <si>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</si>
  <si>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</si>
  <si>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</si>
  <si>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</si>
  <si>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</si>
  <si>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</si>
  <si>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</si>
  <si>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</si>
  <si>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</si>
  <si>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</si>
  <si>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</si>
  <si>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</si>
  <si>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</si>
  <si>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</si>
  <si>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</si>
  <si>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</si>
  <si>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</si>
  <si>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</si>
  <si>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</si>
  <si>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</si>
  <si>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</si>
  <si>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</si>
  <si>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</si>
  <si>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</si>
  <si>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</si>
  <si>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</si>
  <si>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</si>
  <si>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</si>
  <si>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</si>
  <si>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</si>
  <si>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</si>
  <si>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</si>
  <si>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</si>
  <si>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</si>
  <si>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</si>
  <si>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</si>
  <si>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</si>
  <si>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</si>
  <si>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</si>
  <si>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</si>
  <si>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</si>
  <si>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</si>
  <si>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</si>
  <si>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</si>
  <si>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</si>
  <si>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</si>
  <si>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</si>
  <si>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</si>
  <si>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</si>
  <si>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</si>
  <si>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</si>
  <si>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</si>
  <si>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</si>
  <si>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</si>
  <si>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</si>
  <si>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</si>
  <si>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</si>
  <si>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</si>
  <si>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</si>
  <si>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</si>
  <si>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</si>
  <si>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</si>
  <si>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</si>
  <si>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</si>
  <si>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</si>
  <si>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</si>
  <si>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</si>
  <si>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</si>
  <si>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</si>
  <si>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</si>
  <si>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</si>
  <si>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</si>
  <si>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</si>
  <si>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</si>
  <si>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</si>
  <si>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</si>
  <si>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</si>
  <si>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</si>
  <si>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</si>
  <si>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</si>
  <si>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</si>
  <si>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</si>
  <si>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</si>
  <si>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</si>
  <si>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</si>
  <si>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</si>
  <si>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</si>
  <si>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</si>
  <si>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</si>
  <si>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</si>
  <si>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</si>
  <si>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</si>
  <si>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</si>
  <si>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</si>
  <si>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</si>
  <si>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</si>
  <si>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</si>
  <si>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</si>
  <si>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</si>
  <si>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</si>
  <si>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</si>
  <si>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</si>
  <si>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</si>
  <si>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</si>
  <si>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</si>
  <si>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</si>
  <si>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</si>
  <si>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</si>
  <si>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</si>
  <si>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</si>
  <si>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</si>
  <si>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</si>
  <si>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</si>
  <si>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</si>
  <si>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</si>
  <si>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</si>
  <si>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</si>
  <si>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</si>
  <si>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</si>
  <si>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</si>
  <si>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</si>
  <si>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</si>
  <si>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</si>
  <si>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</si>
  <si>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</si>
  <si>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</si>
  <si>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</si>
  <si>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</si>
  <si>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</si>
  <si>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</si>
  <si>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</si>
  <si>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</si>
  <si>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</si>
  <si>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</si>
  <si>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</si>
  <si>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</si>
  <si>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</si>
  <si>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</si>
  <si>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</si>
  <si>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</si>
  <si>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</si>
  <si>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</si>
  <si>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</si>
  <si>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</si>
  <si>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</si>
  <si>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</si>
  <si>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</si>
  <si>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</si>
  <si>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</si>
  <si>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</si>
  <si>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</si>
  <si>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</si>
  <si>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</si>
  <si>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</si>
  <si>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</si>
  <si>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</si>
  <si>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</si>
  <si>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</si>
  <si>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</si>
  <si>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</si>
  <si>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</si>
  <si>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</si>
  <si>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</si>
  <si>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</si>
  <si>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</si>
  <si>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</si>
  <si>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</si>
  <si>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</si>
  <si>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</si>
  <si>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</si>
  <si>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</si>
  <si>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</si>
  <si>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</si>
  <si>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</si>
  <si>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</si>
  <si>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</si>
  <si>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</si>
  <si>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</si>
  <si>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</si>
  <si>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</si>
  <si>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</si>
  <si>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</si>
  <si>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</si>
  <si>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</si>
  <si>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</si>
  <si>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</si>
  <si>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</si>
  <si>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</si>
  <si>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</si>
  <si>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</si>
  <si>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</si>
  <si>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</si>
  <si>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</si>
  <si>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</si>
  <si>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</si>
  <si>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</si>
  <si>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</si>
  <si>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</si>
  <si>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</si>
  <si>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</si>
  <si>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</si>
  <si>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</si>
  <si>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</si>
  <si>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</si>
  <si>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</si>
  <si>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</si>
  <si>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</si>
  <si>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</si>
  <si>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</si>
  <si>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</si>
  <si>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</si>
  <si>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</si>
  <si>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</si>
  <si>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</si>
  <si>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</si>
  <si>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</si>
  <si>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</si>
  <si>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</si>
  <si>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</si>
  <si>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</si>
  <si>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</si>
  <si>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</si>
  <si>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</si>
  <si>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</si>
  <si>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</si>
  <si>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</si>
  <si>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</si>
  <si>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</si>
  <si>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</si>
  <si>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</si>
  <si>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</si>
  <si>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</si>
  <si>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</si>
  <si>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</si>
  <si>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</si>
  <si>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</si>
  <si>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</si>
  <si>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</si>
  <si>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</si>
  <si>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</si>
  <si>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</si>
  <si>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</si>
  <si>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</si>
  <si>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</si>
  <si>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</si>
  <si>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</si>
  <si>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</si>
  <si>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</si>
  <si>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</si>
  <si>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</si>
  <si>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</si>
  <si>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</si>
  <si>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</si>
  <si>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</si>
  <si>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</si>
  <si>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</si>
  <si>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</si>
  <si>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</si>
  <si>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</si>
  <si>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</si>
  <si>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</si>
  <si>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</si>
  <si>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</si>
  <si>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</si>
  <si>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</si>
  <si>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</si>
  <si>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</si>
  <si>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</si>
  <si>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</si>
  <si>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</si>
  <si>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</si>
  <si>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</si>
  <si>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</si>
  <si>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</si>
  <si>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</si>
  <si>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</si>
  <si>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</si>
  <si>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</si>
  <si>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</si>
  <si>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</si>
  <si>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</si>
  <si>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</si>
  <si>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</si>
  <si>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</si>
  <si>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</si>
  <si>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</si>
  <si>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</si>
  <si>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</si>
  <si>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</si>
  <si>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</si>
  <si>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</si>
  <si>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</si>
  <si>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</si>
  <si>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</si>
  <si>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</si>
  <si>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</si>
  <si>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</si>
  <si>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</si>
  <si>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</si>
  <si>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</si>
  <si>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</si>
  <si>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</si>
  <si>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</si>
  <si>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</si>
  <si>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</si>
  <si>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</si>
  <si>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</si>
  <si>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</si>
  <si>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</si>
  <si>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</si>
  <si>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</si>
  <si>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</si>
  <si>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</si>
  <si>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</si>
  <si>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</si>
  <si>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</si>
  <si>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</si>
  <si>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</si>
  <si>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</si>
  <si>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</si>
  <si>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</si>
  <si>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</si>
  <si>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</si>
  <si>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</si>
  <si>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</si>
  <si>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</si>
  <si>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</si>
  <si>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</si>
  <si>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</si>
  <si>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</si>
  <si>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</si>
  <si>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</si>
  <si>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</si>
  <si>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</si>
  <si>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</si>
  <si>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</si>
  <si>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</si>
  <si>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</si>
  <si>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</si>
  <si>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</si>
  <si>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</si>
  <si>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</si>
  <si>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</si>
  <si>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</si>
  <si>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</si>
  <si>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</si>
  <si>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</si>
  <si>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</si>
  <si>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</si>
  <si>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</si>
  <si>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</si>
  <si>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</si>
  <si>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</si>
  <si>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</si>
  <si>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</si>
  <si>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</si>
  <si>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</si>
  <si>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</si>
  <si>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</si>
  <si>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</si>
  <si>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</si>
  <si>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</si>
  <si>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</si>
  <si>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</si>
  <si>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</si>
  <si>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</si>
  <si>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</si>
  <si>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</si>
  <si>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</si>
  <si>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</si>
  <si>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</si>
  <si>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</si>
  <si>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</si>
  <si>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</si>
  <si>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</si>
  <si>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</si>
  <si>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</si>
  <si>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</si>
  <si>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</si>
  <si>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</si>
  <si>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</si>
  <si>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</si>
  <si>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</si>
  <si>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</si>
  <si>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</si>
  <si>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</si>
  <si>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</si>
  <si>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</si>
  <si>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</si>
  <si>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</si>
  <si>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</si>
  <si>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</si>
  <si>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</si>
  <si>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</si>
  <si>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</si>
  <si>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</si>
  <si>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</si>
  <si>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</si>
  <si>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</si>
  <si>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</si>
  <si>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</si>
  <si>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</si>
  <si>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</si>
  <si>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</si>
  <si>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</si>
  <si>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</si>
  <si>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</si>
  <si>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</si>
  <si>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</si>
  <si>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</si>
  <si>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</si>
  <si>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</si>
  <si>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</si>
  <si>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</si>
  <si>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</si>
  <si>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</si>
  <si>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</si>
  <si>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</si>
  <si>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</si>
  <si>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</si>
  <si>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</si>
  <si>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</si>
  <si>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</si>
  <si>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</si>
  <si>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</si>
  <si>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</si>
  <si>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</si>
  <si>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</si>
  <si>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</si>
  <si>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</si>
  <si>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</si>
  <si>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</si>
  <si>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</si>
  <si>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</si>
  <si>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</si>
  <si>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</si>
  <si>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</si>
  <si>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</si>
  <si>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</si>
  <si>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</si>
  <si>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</si>
  <si>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</si>
  <si>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</si>
  <si>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</si>
  <si>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</si>
  <si>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</si>
  <si>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</si>
  <si>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</si>
  <si>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</si>
  <si>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</si>
  <si>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</si>
  <si>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</si>
  <si>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</si>
  <si>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</si>
  <si>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</si>
  <si>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</si>
  <si>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</si>
  <si>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</si>
  <si>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</si>
  <si>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</si>
  <si>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</si>
  <si>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</si>
  <si>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</si>
  <si>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</si>
  <si>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</si>
  <si>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</si>
  <si>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</si>
  <si>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</si>
  <si>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</si>
  <si>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</si>
  <si>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</si>
  <si>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</si>
  <si>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</si>
  <si>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</si>
  <si>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</si>
  <si>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</si>
  <si>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</si>
  <si>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</si>
  <si>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</si>
  <si>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</si>
  <si>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</si>
  <si>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</si>
  <si>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</si>
  <si>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</si>
  <si>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</si>
  <si>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</si>
  <si>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</si>
  <si>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</si>
  <si>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</si>
  <si>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</si>
  <si>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</si>
  <si>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</si>
  <si>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</si>
  <si>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</si>
  <si>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</si>
  <si>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</si>
  <si>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</si>
  <si>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</si>
  <si>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</si>
  <si>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</si>
  <si>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</si>
  <si>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</si>
  <si>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</si>
  <si>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</si>
  <si>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</si>
  <si>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</si>
  <si>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</si>
  <si>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</si>
  <si>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</si>
  <si>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</si>
  <si>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</si>
  <si>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</si>
  <si>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</si>
  <si>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</si>
  <si>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</si>
  <si>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</si>
  <si>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</si>
  <si>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</si>
  <si>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</si>
  <si>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</si>
  <si>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</si>
  <si>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</si>
  <si>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</si>
  <si>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</si>
  <si>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</si>
  <si>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</si>
  <si>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</si>
  <si>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</si>
  <si>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</si>
  <si>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</si>
  <si>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</si>
  <si>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</si>
  <si>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</si>
  <si>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</si>
  <si>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</si>
  <si>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</si>
  <si>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</si>
  <si>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</si>
  <si>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</si>
  <si>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</si>
  <si>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</si>
  <si>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</si>
  <si>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</si>
  <si>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</si>
  <si>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</si>
  <si>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</si>
  <si>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</si>
  <si>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</si>
  <si>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</si>
  <si>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</si>
  <si>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</si>
  <si>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</si>
  <si>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</si>
  <si>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</si>
  <si>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</si>
  <si>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</si>
  <si>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</si>
  <si>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</si>
  <si>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</si>
  <si>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</si>
  <si>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</si>
  <si>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</si>
  <si>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</si>
  <si>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</si>
  <si>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</si>
  <si>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</si>
  <si>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</si>
  <si>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</si>
  <si>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</si>
  <si>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</si>
  <si>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</si>
  <si>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</si>
  <si>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</si>
  <si>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</si>
  <si>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</si>
  <si>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</si>
  <si>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</si>
  <si>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</si>
  <si>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</si>
  <si>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</si>
  <si>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</si>
  <si>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</si>
  <si>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</si>
  <si>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</si>
  <si>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</si>
  <si>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</si>
  <si>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</si>
  <si>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</si>
  <si>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</si>
  <si>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</si>
  <si>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</si>
  <si>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</si>
  <si>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</si>
  <si>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</si>
  <si>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</si>
  <si>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</si>
  <si>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</si>
  <si>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</si>
  <si>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</si>
  <si>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</si>
  <si>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</si>
  <si>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</si>
  <si>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</si>
  <si>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</si>
  <si>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</si>
  <si>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</si>
  <si>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</si>
  <si>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</si>
  <si>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</si>
  <si>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</si>
  <si>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</si>
  <si>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</si>
  <si>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</si>
  <si>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</si>
  <si>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</si>
  <si>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</si>
  <si>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</si>
  <si>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</si>
  <si>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</si>
  <si>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</si>
  <si>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</si>
  <si>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</si>
  <si>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</si>
  <si>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</si>
  <si>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</si>
  <si>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</si>
  <si>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</si>
  <si>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</si>
  <si>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</si>
  <si>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</si>
  <si>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</si>
  <si>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</si>
  <si>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</si>
  <si>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</si>
  <si>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</si>
  <si>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</si>
  <si>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</si>
  <si>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</si>
  <si>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</si>
  <si>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</si>
  <si>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</si>
  <si>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</si>
  <si>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</si>
  <si>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</si>
  <si>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</si>
  <si>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</si>
  <si>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</si>
  <si>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</si>
  <si>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</si>
  <si>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</si>
  <si>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</si>
  <si>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</si>
  <si>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</si>
  <si>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</si>
  <si>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</si>
  <si>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</si>
  <si>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</si>
  <si>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</si>
  <si>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</si>
  <si>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</si>
  <si>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</si>
  <si>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</si>
  <si>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</si>
  <si>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</si>
  <si>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</si>
  <si>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</si>
  <si>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</si>
  <si>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</si>
  <si>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</si>
  <si>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</si>
  <si>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</si>
  <si>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</si>
  <si>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</si>
  <si>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</si>
  <si>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</si>
  <si>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</si>
  <si>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</si>
  <si>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</si>
  <si>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</si>
  <si>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</si>
  <si>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</si>
  <si>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</si>
  <si>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</si>
  <si>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</si>
  <si>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</si>
  <si>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</si>
  <si>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</si>
  <si>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</si>
  <si>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</si>
  <si>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</si>
  <si>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</si>
  <si>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</si>
  <si>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</si>
  <si>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</si>
  <si>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</si>
  <si>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</si>
  <si>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</si>
  <si>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</si>
  <si>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</si>
  <si>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</si>
  <si>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</si>
  <si>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</si>
  <si>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</si>
  <si>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</si>
  <si>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</si>
  <si>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</si>
  <si>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</si>
  <si>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</si>
  <si>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</si>
  <si>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</si>
  <si>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</si>
  <si>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</si>
  <si>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</si>
  <si>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</si>
  <si>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</si>
  <si>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</si>
  <si>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</si>
  <si>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</si>
  <si>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</si>
  <si>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</si>
  <si>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</si>
  <si>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</si>
  <si>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</si>
  <si>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</si>
  <si>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</si>
  <si>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</si>
  <si>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</si>
  <si>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</si>
  <si>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</si>
  <si>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</si>
  <si>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</si>
  <si>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</si>
  <si>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</si>
  <si>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</si>
  <si>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</si>
  <si>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</si>
  <si>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</si>
  <si>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</si>
  <si>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</si>
  <si>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</si>
  <si>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</si>
  <si>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</si>
  <si>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</si>
  <si>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</si>
  <si>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</si>
  <si>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</si>
  <si>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</si>
  <si>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</si>
  <si>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</si>
  <si>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</si>
  <si>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</si>
  <si>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</si>
  <si>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</si>
  <si>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</si>
  <si>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</si>
  <si>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</si>
  <si>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</si>
  <si>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</si>
  <si>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</si>
  <si>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</si>
  <si>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</si>
  <si>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</si>
  <si>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</si>
  <si>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</si>
  <si>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</si>
  <si>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</si>
  <si>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</si>
  <si>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</si>
  <si>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</si>
  <si>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</si>
  <si>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</si>
  <si>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</si>
  <si>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</si>
  <si>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</si>
  <si>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</si>
  <si>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</si>
  <si>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</si>
  <si>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</si>
  <si>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</si>
  <si>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</si>
  <si>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</si>
  <si>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</si>
  <si>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</si>
  <si>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</si>
  <si>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</si>
  <si>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</si>
  <si>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</si>
  <si>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</si>
  <si>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</si>
  <si>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</si>
  <si>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</si>
  <si>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</si>
  <si>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</si>
  <si>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</si>
  <si>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</si>
  <si>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</si>
  <si>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</si>
  <si>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</si>
  <si>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</si>
  <si>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</si>
  <si>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</si>
  <si>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</si>
  <si>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</si>
  <si>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</si>
  <si>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</si>
  <si>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</si>
  <si>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</si>
  <si>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</si>
  <si>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</si>
  <si>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</si>
  <si>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</si>
  <si>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</si>
  <si>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</si>
  <si>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</si>
  <si>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</si>
  <si>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</si>
  <si>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</si>
  <si>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</si>
  <si>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</si>
  <si>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</si>
  <si>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</si>
  <si>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</si>
  <si>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</si>
  <si>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</si>
  <si>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</si>
  <si>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</si>
  <si>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</si>
  <si>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</si>
  <si>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</si>
  <si>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</si>
  <si>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</si>
  <si>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</si>
  <si>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</si>
  <si>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</si>
  <si>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</si>
  <si>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</si>
  <si>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</si>
  <si>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</si>
  <si>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</si>
  <si>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</si>
  <si>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</si>
  <si>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</si>
  <si>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</si>
  <si>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</si>
  <si>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</si>
  <si>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</si>
  <si>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</si>
  <si>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</si>
  <si>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</si>
  <si>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</si>
  <si>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</si>
  <si>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</si>
  <si>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</si>
  <si>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</si>
  <si>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</si>
  <si>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</si>
  <si>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</si>
  <si>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</si>
  <si>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</si>
  <si>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</si>
  <si>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</si>
  <si>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</si>
  <si>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</si>
  <si>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</si>
  <si>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</si>
  <si>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</si>
  <si>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</si>
  <si>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</si>
  <si>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</si>
  <si>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</si>
  <si>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</si>
  <si>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</si>
  <si>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</si>
  <si>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</si>
  <si>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</si>
  <si>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</si>
  <si>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</si>
  <si>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</si>
  <si>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</si>
  <si>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</si>
  <si>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</si>
  <si>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</si>
  <si>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</si>
  <si>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</si>
  <si>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</si>
  <si>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</si>
  <si>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</si>
  <si>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</si>
  <si>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</si>
  <si>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</si>
  <si>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</si>
  <si>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</si>
  <si>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</si>
  <si>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</si>
  <si>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</si>
  <si>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</si>
  <si>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</si>
  <si>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</si>
  <si>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</si>
  <si>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</si>
  <si>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</si>
  <si>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</si>
  <si>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</si>
  <si>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</si>
  <si>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</si>
  <si>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</si>
  <si>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</si>
  <si>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</si>
  <si>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</si>
  <si>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</si>
  <si>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</si>
  <si>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</si>
  <si>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</si>
  <si>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</si>
  <si>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</si>
  <si>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</si>
  <si>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</si>
  <si>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</si>
  <si>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</si>
  <si>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</si>
  <si>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</si>
  <si>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</si>
  <si>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</si>
  <si>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</si>
  <si>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</si>
  <si>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</si>
  <si>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</si>
  <si>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</si>
  <si>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</si>
  <si>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</si>
  <si>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</si>
  <si>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</si>
  <si>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</si>
  <si>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</si>
  <si>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</si>
  <si>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</si>
  <si>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</si>
  <si>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</si>
  <si>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</si>
  <si>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</si>
  <si>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</si>
  <si>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</si>
  <si>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</si>
  <si>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</si>
  <si>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</si>
  <si>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</si>
  <si>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</si>
  <si>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</si>
  <si>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</si>
  <si>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</si>
  <si>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</si>
  <si>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</si>
  <si>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</si>
  <si>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</si>
  <si>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</si>
  <si>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</si>
  <si>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</si>
  <si>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</si>
  <si>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</si>
  <si>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</si>
  <si>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</si>
  <si>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</si>
  <si>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</si>
  <si>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</si>
  <si>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</si>
  <si>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</si>
  <si>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</si>
  <si>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</si>
  <si>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</si>
  <si>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</si>
  <si>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</si>
  <si>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</si>
  <si>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</si>
  <si>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</si>
  <si>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</si>
  <si>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</si>
  <si>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</si>
  <si>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</si>
  <si>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</si>
  <si>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</si>
  <si>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</si>
  <si>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</si>
  <si>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</si>
  <si>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</si>
  <si>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</si>
  <si>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</si>
  <si>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</si>
  <si>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</si>
  <si>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</si>
  <si>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</si>
  <si>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</si>
  <si>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</si>
  <si>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</si>
  <si>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</si>
  <si>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</si>
  <si>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</si>
  <si>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</si>
  <si>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</si>
  <si>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</si>
  <si>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</si>
  <si>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</si>
  <si>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</si>
  <si>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</si>
  <si>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</si>
  <si>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</si>
  <si>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</si>
  <si>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</si>
  <si>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</si>
  <si>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</si>
  <si>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</si>
  <si>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</si>
  <si>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</si>
  <si>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</si>
  <si>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</si>
  <si>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</si>
  <si>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</si>
  <si>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</si>
  <si>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</si>
  <si>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</si>
  <si>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</si>
  <si>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</si>
  <si>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</si>
  <si>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</si>
  <si>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</si>
  <si>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</si>
  <si>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</si>
  <si>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</si>
  <si>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</si>
  <si>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</si>
  <si>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</si>
  <si>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</si>
  <si>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</si>
  <si>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</si>
  <si>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</si>
  <si>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</si>
  <si>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</si>
  <si>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</si>
  <si>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</si>
  <si>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</si>
  <si>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</si>
  <si>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</si>
  <si>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</si>
  <si>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</si>
  <si>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</si>
  <si>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</si>
  <si>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</si>
  <si>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</si>
  <si>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</si>
  <si>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</si>
  <si>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</si>
  <si>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</si>
  <si>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</si>
  <si>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</si>
  <si>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</si>
  <si>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</si>
  <si>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</si>
  <si>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</si>
  <si>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</si>
  <si>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</si>
  <si>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</si>
  <si>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</si>
  <si>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</si>
  <si>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</si>
  <si>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</si>
  <si>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</si>
  <si>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</si>
  <si>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</si>
  <si>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</si>
  <si>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</si>
  <si>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</si>
  <si>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</si>
  <si>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</si>
  <si>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</si>
  <si>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</si>
  <si>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</si>
  <si>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</si>
  <si>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</si>
  <si>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</si>
  <si>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</si>
  <si>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</si>
  <si>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</si>
  <si>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</si>
  <si>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</si>
  <si>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</si>
  <si>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</si>
  <si>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</si>
  <si>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</si>
  <si>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</si>
  <si>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</si>
  <si>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</si>
  <si>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</si>
  <si>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</si>
  <si>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</si>
  <si>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</si>
  <si>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</si>
  <si>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</si>
  <si>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</si>
  <si>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</si>
  <si>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</si>
  <si>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</si>
  <si>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</si>
  <si>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</si>
  <si>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</si>
  <si>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</si>
  <si>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</si>
  <si>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</si>
  <si>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</si>
  <si>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</si>
  <si>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</si>
  <si>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</si>
  <si>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</si>
  <si>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</si>
  <si>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</si>
  <si>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</si>
  <si>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</si>
  <si>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</si>
  <si>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</si>
  <si>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</si>
  <si>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</si>
  <si>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</si>
  <si>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</si>
  <si>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</si>
  <si>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</si>
  <si>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</si>
  <si>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</si>
  <si>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</si>
  <si>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</si>
  <si>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</si>
  <si>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</si>
  <si>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</si>
  <si>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</si>
  <si>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</si>
  <si>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</si>
  <si>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</si>
  <si>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</si>
  <si>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</si>
  <si>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</si>
  <si>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</si>
  <si>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</si>
  <si>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</si>
  <si>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</si>
  <si>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</si>
  <si>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</si>
  <si>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</si>
  <si>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</si>
  <si>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</si>
  <si>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</si>
  <si>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</si>
  <si>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</si>
  <si>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</si>
  <si>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</si>
  <si>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</si>
  <si>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</si>
  <si>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</si>
  <si>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</si>
  <si>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</si>
  <si>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</si>
  <si>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</si>
  <si>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</si>
  <si>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</si>
  <si>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</si>
  <si>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</si>
  <si>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</si>
  <si>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</si>
  <si>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</si>
  <si>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</si>
  <si>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</si>
  <si>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</si>
  <si>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</si>
  <si>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</si>
  <si>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</si>
  <si>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</si>
  <si>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</si>
  <si>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</si>
  <si>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</si>
  <si>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</si>
  <si>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</si>
  <si>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</si>
  <si>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</si>
  <si>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</si>
  <si>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</si>
  <si>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</si>
  <si>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</si>
  <si>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</si>
  <si>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</si>
  <si>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</si>
  <si>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</si>
  <si>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</si>
  <si>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</si>
  <si>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</si>
  <si>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</si>
  <si>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</si>
  <si>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</si>
  <si>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</si>
  <si>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</si>
  <si>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</si>
  <si>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</si>
  <si>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</si>
  <si>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</si>
  <si>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</si>
  <si>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</si>
  <si>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</si>
  <si>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</si>
  <si>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</si>
  <si>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</si>
  <si>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</si>
  <si>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</si>
  <si>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</si>
  <si>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</si>
  <si>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</si>
  <si>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</si>
  <si>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</si>
  <si>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</si>
  <si>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</si>
  <si>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</si>
  <si>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</si>
  <si>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</si>
  <si>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</si>
  <si>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</si>
  <si>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</si>
  <si>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</si>
  <si>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</si>
  <si>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</si>
  <si>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</si>
  <si>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</si>
  <si>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</si>
  <si>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</si>
  <si>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</si>
  <si>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</si>
  <si>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</si>
  <si>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</si>
  <si>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</si>
  <si>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</si>
  <si>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</si>
  <si>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</si>
  <si>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</si>
  <si>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</si>
  <si>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</si>
  <si>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</si>
  <si>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</si>
  <si>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</si>
  <si>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</si>
  <si>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</si>
  <si>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</si>
  <si>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</si>
  <si>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</si>
  <si>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</si>
  <si>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</si>
  <si>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</si>
  <si>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</si>
  <si>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</si>
  <si>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</si>
  <si>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</si>
  <si>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</si>
  <si>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</si>
  <si>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</si>
  <si>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</si>
  <si>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</si>
  <si>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</si>
  <si>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</si>
  <si>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</si>
  <si>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</si>
  <si>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</si>
  <si>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</si>
  <si>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</si>
  <si>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</si>
  <si>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</si>
  <si>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</si>
  <si>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</si>
  <si>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</si>
  <si>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</si>
  <si>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</si>
  <si>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</si>
  <si>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</si>
  <si>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</si>
  <si>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</si>
  <si>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</si>
  <si>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</si>
  <si>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</si>
  <si>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</si>
  <si>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</si>
  <si>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</si>
  <si>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</si>
  <si>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</si>
  <si>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</si>
  <si>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</si>
  <si>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</si>
  <si>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</si>
  <si>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</si>
  <si>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</si>
  <si>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</si>
  <si>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</si>
  <si>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</si>
  <si>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</si>
  <si>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</si>
  <si>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</si>
  <si>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</si>
  <si>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</si>
  <si>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</si>
  <si>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</si>
  <si>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</si>
  <si>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</si>
  <si>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</si>
  <si>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</si>
  <si>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</si>
  <si>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</si>
  <si>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</si>
  <si>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</si>
  <si>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</si>
  <si>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</si>
  <si>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</si>
  <si>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</si>
  <si>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</si>
  <si>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</si>
  <si>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</si>
  <si>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</si>
  <si>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</si>
  <si>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</si>
  <si>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</si>
  <si>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</si>
  <si>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</si>
  <si>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</si>
  <si>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</si>
  <si>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</si>
  <si>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</si>
  <si>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</si>
  <si>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</si>
  <si>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</si>
  <si>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</si>
  <si>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</si>
  <si>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</si>
  <si>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</si>
  <si>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</si>
  <si>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</si>
  <si>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</si>
  <si>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</si>
  <si>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</si>
  <si>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</si>
  <si>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</si>
  <si>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</si>
  <si>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</si>
  <si>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</si>
  <si>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</si>
  <si>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</si>
  <si>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</si>
  <si>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</si>
  <si>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</si>
  <si>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</si>
  <si>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</si>
  <si>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</si>
  <si>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</si>
  <si>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</si>
  <si>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</si>
  <si>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</si>
  <si>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</si>
  <si>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</si>
  <si>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</si>
  <si>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</si>
  <si>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</si>
  <si>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</si>
  <si>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</si>
  <si>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</si>
  <si>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</si>
  <si>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</si>
  <si>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</si>
  <si>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</si>
  <si>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</si>
  <si>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</si>
  <si>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</si>
  <si>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</si>
  <si>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</si>
  <si>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</si>
  <si>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</si>
  <si>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</si>
  <si>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</si>
  <si>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</si>
  <si>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</si>
  <si>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</si>
  <si>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</si>
  <si>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</si>
  <si>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</si>
  <si>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</si>
  <si>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</si>
  <si>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</si>
  <si>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</si>
  <si>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</si>
  <si>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</si>
  <si>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</si>
  <si>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</si>
  <si>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</si>
  <si>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</si>
  <si>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</si>
  <si>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</si>
  <si>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</si>
  <si>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</si>
  <si>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</si>
  <si>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</si>
  <si>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</si>
  <si>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</si>
  <si>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</si>
  <si>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</si>
  <si>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</si>
  <si>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</si>
  <si>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</si>
  <si>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</si>
  <si>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</si>
  <si>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</si>
  <si>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</si>
  <si>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</si>
  <si>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</si>
  <si>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</si>
  <si>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</si>
  <si>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</si>
  <si>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</si>
  <si>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</si>
  <si>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</si>
  <si>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</si>
  <si>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</si>
  <si>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</si>
  <si>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</si>
  <si>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</si>
  <si>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</si>
  <si>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</si>
  <si>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</si>
  <si>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</si>
  <si>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</si>
  <si>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</si>
  <si>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</si>
  <si>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</si>
  <si>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</si>
  <si>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</si>
  <si>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</si>
  <si>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</si>
  <si>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</si>
  <si>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</si>
  <si>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</si>
  <si>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</si>
  <si>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</si>
  <si>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</si>
  <si>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</si>
  <si>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</si>
  <si>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</si>
  <si>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</si>
  <si>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</si>
  <si>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</si>
  <si>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</si>
  <si>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</si>
  <si>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</si>
  <si>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</si>
  <si>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</si>
  <si>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</si>
  <si>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</si>
  <si>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</si>
  <si>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</si>
  <si>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</si>
  <si>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</si>
  <si>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</si>
  <si>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</si>
  <si>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</si>
  <si>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</si>
  <si>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</si>
  <si>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</si>
  <si>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</si>
  <si>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</si>
  <si>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</si>
  <si>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</si>
  <si>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</si>
  <si>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</si>
  <si>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</si>
  <si>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</si>
  <si>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</si>
  <si>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</si>
  <si>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</si>
  <si>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</si>
  <si>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</si>
  <si>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</si>
  <si>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</si>
  <si>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</si>
  <si>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</si>
  <si>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</si>
  <si>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</si>
  <si>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</si>
  <si>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</si>
  <si>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</si>
  <si>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</si>
  <si>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</si>
  <si>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</si>
  <si>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</si>
  <si>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</si>
  <si>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</si>
  <si>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</si>
  <si>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</si>
  <si>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</si>
  <si>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</si>
  <si>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</si>
  <si>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</si>
  <si>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</si>
  <si>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</si>
  <si>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</si>
  <si>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</si>
  <si>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</si>
  <si>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</si>
  <si>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</si>
  <si>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</si>
  <si>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</si>
  <si>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</si>
  <si>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</si>
  <si>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</si>
  <si>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</si>
  <si>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</si>
  <si>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</si>
  <si>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</si>
  <si>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</si>
  <si>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</si>
  <si>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</si>
  <si>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</si>
  <si>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</si>
  <si>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</si>
  <si>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</si>
  <si>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</si>
  <si>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</si>
  <si>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</si>
  <si>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</si>
  <si>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</si>
  <si>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</si>
  <si>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</si>
  <si>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</si>
  <si>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</si>
  <si>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</si>
  <si>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</si>
  <si>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</si>
  <si>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</si>
  <si>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</si>
  <si>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</si>
  <si>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</si>
  <si>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</si>
  <si>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</si>
  <si>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</si>
  <si>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</si>
  <si>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</si>
  <si>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</si>
  <si>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</si>
  <si>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</si>
  <si>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</si>
  <si>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</si>
  <si>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</si>
  <si>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</si>
  <si>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</si>
  <si>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</si>
  <si>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</si>
  <si>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</si>
  <si>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</si>
  <si>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</si>
  <si>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</si>
  <si>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</si>
  <si>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</si>
  <si>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</si>
  <si>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</si>
  <si>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</si>
  <si>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</si>
  <si>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</si>
  <si>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</si>
  <si>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</si>
  <si>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</si>
  <si>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</si>
  <si>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</si>
  <si>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</si>
  <si>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</si>
  <si>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</si>
  <si>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</si>
  <si>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</si>
  <si>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</si>
  <si>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</si>
  <si>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</si>
  <si>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</si>
  <si>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</si>
  <si>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</si>
  <si>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</si>
  <si>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</si>
  <si>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</si>
  <si>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</si>
  <si>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</si>
  <si>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</si>
  <si>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</si>
  <si>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</si>
  <si>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</si>
  <si>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</si>
  <si>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</si>
  <si>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</si>
  <si>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</si>
  <si>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</si>
  <si>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</si>
  <si>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</si>
  <si>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</si>
  <si>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</si>
  <si>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</si>
  <si>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</si>
  <si>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</si>
  <si>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</si>
  <si>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</si>
  <si>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</si>
  <si>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</si>
  <si>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</si>
  <si>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</si>
  <si>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</si>
  <si>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</si>
  <si>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</si>
  <si>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</si>
  <si>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</si>
  <si>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</si>
  <si>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</si>
  <si>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</si>
  <si>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</si>
  <si>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</si>
  <si>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</si>
  <si>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</si>
  <si>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</si>
  <si>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</si>
  <si>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PCM-20251210-00003332</t>
  </si>
  <si>
    <t>ETA 70min</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</si>
  <si>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</si>
  <si>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</si>
  <si>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</si>
  <si>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</si>
  <si>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</si>
  <si>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</si>
  <si>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PCM-20251210-00003277</t>
  </si>
  <si>
    <t>jed2747</t>
  </si>
  <si>
    <t>em checking</t>
  </si>
  <si>
    <t>PCM-20251210-00003295</t>
  </si>
  <si>
    <t>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</si>
  <si>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</si>
  <si>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</si>
  <si>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</si>
  <si>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</si>
  <si>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</si>
  <si>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</si>
  <si>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</si>
  <si>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</si>
  <si>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</si>
  <si>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</si>
  <si>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</si>
  <si>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</si>
  <si>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</si>
  <si>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</si>
  <si>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</si>
  <si>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PCM-20251210-00003315</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</si>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</sst>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1" totalsRowShown="0" headerRowDxfId="80" dataDxfId="79" headerRowBorderDxfId="77" tableBorderDxfId="78" totalsRowBorderDxfId="76">
  <autoFilter ref="A1:L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339.0104002314838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0.11351365740847541</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46001.95882615741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46001.95882615741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46001.95882615741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46001.95882615741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46001.95882615741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46001.95882615741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46001.95882615741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46001.95882615741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46001.95882615741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46001.95882615741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46001.95882615741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46001.95882615741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46001.95882615741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46001.95882615741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46001.95882615741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46001.95882615741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46001.95882615741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46001.95882615741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46001.95882615741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46001.95882615741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46001.95882615741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46001.95882615741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46001.95882615741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46001.95882615741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46001.95882615741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46001.95882615741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46001.95882615741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46001.95882615741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46001.95882615741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46001.95882615741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46001.95882615741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46001.95882615741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46001.95882615741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46001.95882615741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46001.95882615741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46001.95882615741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46001.95882615741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46001.95882615741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46001.95882615741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46001.95882615741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46001.95882615741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46001.95882615741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46001.95882615741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46001.95882615741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46001.95882615741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46001.95882615741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46001.95882615741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46001.95882615741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46001.95882615741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46001.95882615741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46001.95882615741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46001.95882615741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46001.95882615741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46001.95882615741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46001.95882615741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46001.95882615741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46001.95882615741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46001.95882615741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46001.95882615741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46001.95882615741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46001.95882615741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46001.95882615741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46001.95882615741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46001.95882615741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46001.95882615741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46001.95882615741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46001.95882615741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46001.95882615741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46001.95882615741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46001.95882615741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46001.95882615741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46001.95882615741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46001.95882615741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46001.95882615741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46001.95882615741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46001.95882615741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46001.95882615741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46001.95882615741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46001.95882615741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46001.95882615741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46001.95882615741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46001.95882615741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46001.95882615741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46001.95882615741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46001.95882615741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46001.95882615741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46001.95882615741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46001.95882615741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46001.95882615741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46001.95882615741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46001.95882615741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46001.95882615741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46001.95882615741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46001.95882615741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46001.95882615741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46001.95882615741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46001.95882615741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46001.95882615741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46001.95882615741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46001.95882615741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46001.95882615741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46001.95882615741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46001.95882615741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46001.95882615741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46001.95882615741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46001.95882615741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46001.95882615741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46001.95882615741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46001.95882615741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46001.95882615741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46001.95882615741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46001.95882615741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46001.95882615741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46001.95882615741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46001.95882615741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46001.95882615741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46001.95882615741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46001.95882615741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46001.95882615741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46001.95882615741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46001.95882615741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46001.95882615741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46001.95882615741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46001.95882615741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46001.95882615741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46001.95882615741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46001.95882615741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46001.95882615741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46001.95882615741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46001.95882615741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46001.95882615741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46001.95882615741</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46001.95882615741</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46001.95882615741</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46001.95882615741</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46001.95882615741</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46001.95882615741</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46001.95882615741</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46001.95882615741</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46001.95882615741</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46001.95882615741</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46001.95882615741</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46001.95882615741</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46001.95882615741</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46001.95882615741</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46001.95882615741</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46001.95882615741</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46001.95882615741</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46001.95882615741</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3BC3B843-D901-435B-A291-CC9D039A18AF}"/>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1"/>
  <sheetViews>
    <sheetView tabSelected="1" workbookViewId="0">
      <selection activeCell="J10" sqref="J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176.95898854167172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17.57140752315172</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4.6034442129675881</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0.12395347222627606</v>
      </c>
      <c r="H6" s="71">
        <v>46001.825821759259</v>
      </c>
      <c r="I6" s="58" t="str">
        <f>IFERROR(VLOOKUP(D6,DB!A:F,6,0),"")</f>
        <v>SCECO</v>
      </c>
      <c r="J6" s="58" t="str">
        <f>IFERROR(VLOOKUP(D6,DB!A:G,7,0),"")</f>
        <v>Vandalized</v>
      </c>
      <c r="K6" s="82" t="s">
        <v>39122</v>
      </c>
      <c r="L6" s="58" t="str">
        <f>IFERROR(VLOOKUP(D6,DB!A:I,9,0),"")</f>
        <v>Latis</v>
      </c>
    </row>
    <row r="7" spans="1:12" ht="31.5" customHeight="1">
      <c r="A7" s="96" t="s">
        <v>39123</v>
      </c>
      <c r="B7" s="18" t="str">
        <f>IFERROR(VLOOKUP(D7,DB!A:K,11,0),"")</f>
        <v>R2</v>
      </c>
      <c r="C7" s="18">
        <v>1</v>
      </c>
      <c r="D7" s="18" t="s">
        <v>24331</v>
      </c>
      <c r="E7" s="81" t="s">
        <v>39106</v>
      </c>
      <c r="F7" s="97">
        <v>46001.956469907411</v>
      </c>
      <c r="G7" s="98">
        <f ca="1">IFERROR(NOW()-F7,"-")</f>
        <v>2.3562499991385266E-3</v>
      </c>
      <c r="H7" s="97">
        <v>46001.950578703705</v>
      </c>
      <c r="I7" s="18" t="str">
        <f>IFERROR(VLOOKUP(D7,DB!A:F,6,0),"")</f>
        <v>Power cube</v>
      </c>
      <c r="J7" s="18" t="str">
        <f>IFERROR(VLOOKUP(D7,DB!A:G,7,0),"")</f>
        <v>Good+No BB Design</v>
      </c>
      <c r="K7" s="19" t="s">
        <v>39124</v>
      </c>
      <c r="L7" s="18" t="str">
        <f>IFERROR(VLOOKUP(D7,DB!A:I,9,0),"")</f>
        <v>Latis</v>
      </c>
    </row>
    <row r="8" spans="1:12" ht="31.5" customHeight="1">
      <c r="A8" s="96"/>
      <c r="B8" s="18" t="str">
        <f>IFERROR(VLOOKUP(D8,DB!A:K,11,0),"")</f>
        <v/>
      </c>
      <c r="C8" s="18"/>
      <c r="D8" s="18"/>
      <c r="E8" s="81"/>
      <c r="F8" s="97"/>
      <c r="G8" s="98">
        <f ca="1">IFERROR(NOW()-F8,"-")</f>
        <v>46001.95882615741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46001.95882615741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46001.95882615741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46001.95882615741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46001.95882615741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46001.95882615741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46001.95882615741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46001.95882615741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46001.95882615741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46001.95882615741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46001.95882615741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46001.95882615741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46001.95882615741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46001.95882615741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46001.95882615741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46001.95882615741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46001.95882615741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46001.95882615741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46001.95882615741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46001.95882615741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46001.95882615741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46001.95882615741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46001.95882615741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46001.95882615741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46001.95882615741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46001.95882615741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46001.95882615741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46001.95882615741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46001.95882615741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46001.95882615741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46001.95882615741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46001.95882615741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46001.95882615741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46001.95882615741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46001.95882615741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46001.95882615741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46001.95882615741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46001.95882615741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46001.95882615741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46001.95882615741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46001.95882615741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46001.95882615741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46001.95882615741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46001.95882615741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46001.95882615741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46001.95882615741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46001.95882615741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46001.95882615741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46001.95882615741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46001.95882615741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46001.95882615741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46001.95882615741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46001.95882615741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46001.95882615741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46001.95882615741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46001.95882615741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46001.95882615741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46001.95882615741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46001.95882615741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46001.95882615741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46001.95882615741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46001.95882615741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46001.95882615741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46001.95882615741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46001.95882615741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46001.95882615741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46001.95882615741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46001.95882615741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46001.95882615741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46001.95882615741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46001.95882615741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46001.95882615741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46001.95882615741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46001.95882615741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46001.95882615741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46001.95882615741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46001.95882615741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46001.95882615741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46001.95882615741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46001.95882615741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46001.95882615741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46001.95882615741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46001.95882615741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46001.95882615741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46001.95882615741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46001.95882615741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46001.95882615741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46001.95882615741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46001.95882615741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46001.95882615741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46001.95882615741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46001.95882615741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46001.95882615741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46001.95882615741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46001.95882615741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46001.95882615741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46001.95882615741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46001.95882615741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46001.95882615741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46001.95882615741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46001.95882615741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46001.95882615741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46001.95882615741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46001.95882615741</v>
      </c>
      <c r="H111" s="97"/>
      <c r="I111" s="18" t="str">
        <f>IFERROR(VLOOKUP(D111,DB!A:F,6,0),"")</f>
        <v/>
      </c>
      <c r="J111" s="18" t="str">
        <f>IFERROR(VLOOKUP(D111,DB!A:G,7,0),"")</f>
        <v/>
      </c>
      <c r="K111" s="19"/>
      <c r="L111" s="18" t="str">
        <f>IFERROR(VLOOKUP(D111,DB!A:I,9,0),"")</f>
        <v/>
      </c>
    </row>
    <row r="112" spans="1:12" ht="31.5" customHeight="1">
      <c r="A112" s="144"/>
      <c r="B112" s="145" t="str">
        <f>IFERROR(VLOOKUP(D112,DB!A:K,11,0),"")</f>
        <v/>
      </c>
      <c r="C112" s="145"/>
      <c r="D112" s="145"/>
      <c r="E112" s="145"/>
      <c r="F112" s="146"/>
      <c r="G112" s="147">
        <f ca="1">IFERROR(NOW()-F112,"-")</f>
        <v>46001.95882615741</v>
      </c>
      <c r="H112" s="146"/>
      <c r="I112" s="145" t="str">
        <f>IFERROR(VLOOKUP(D112,DB!A:F,6,0),"")</f>
        <v/>
      </c>
      <c r="J112" s="145" t="str">
        <f>IFERROR(VLOOKUP(D112,DB!A:G,7,0),"")</f>
        <v/>
      </c>
      <c r="K112" s="148"/>
      <c r="L112" s="145" t="str">
        <f>IFERROR(VLOOKUP(D112,DB!A:I,9,0),"")</f>
        <v/>
      </c>
    </row>
    <row r="113" spans="1:12" ht="31.5" customHeight="1">
      <c r="A113" s="96"/>
      <c r="B113" s="18" t="str">
        <f>IFERROR(VLOOKUP(D113,DB!A:K,11,0),"")</f>
        <v/>
      </c>
      <c r="C113" s="18"/>
      <c r="D113" s="18"/>
      <c r="E113" s="18"/>
      <c r="F113" s="97"/>
      <c r="G113" s="98">
        <f ca="1">IFERROR(NOW()-F113,"-")</f>
        <v>46001.95882615741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46001.95882615741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46001.95882615741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46001.95882615741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46001.95882615741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46001.95882615741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46001.95882615741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46001.95882615741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46001.95882615741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46001.95882615741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46001.95882615741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46001.95882615741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46001.95882615741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46001.95882615741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46001.95882615741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46001.95882615741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46001.95882615741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46001.95882615741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46001.95882615741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46001.95882615741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46001.95882615741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46001.95882615741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46001.95882615741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46001.95882615741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46001.95882615741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46001.95882615741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46001.95882615741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46001.95882615741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46001.95882615741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46001.95882615741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46001.95882615741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46001.95882615741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46001.95882615741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46001.95882615741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46001.95882615741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46001.95882615741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46001.95882615741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46001.95882615741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46001.95882615741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46001.95882615741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46001.95882615741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46001.95882615741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46001.95882615741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46001.95882615741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46001.95882615741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46001.95882615741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46001.95882615741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46001.95882615741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46001.95882615741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46001.95882615741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46001.95882615741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46001.95882615741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46001.95882615741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46001.95882615741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46001.95882615741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46001.95882615741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46001.95882615741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46001.95882615741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46001.95882615741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46001.95882615741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46001.95882615741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46001.95882615741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46001.95882615741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46001.95882615741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46001.95882615741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46001.95882615741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46001.95882615741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46001.95882615741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46001.95882615741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46001.95882615741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46001.95882615741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46001.95882615741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46001.95882615741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46001.95882615741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46001.95882615741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46001.95882615741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46001.95882615741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46001.95882615741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46001.95882615741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46001.95882615741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46001.95882615741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46001.95882615741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46001.95882615741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46001.95882615741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46001.95882615741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46001.95882615741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46001.95882615741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46001.95882615741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46001.95882615741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46001.95882615741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46001.95882615741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46001.95882615741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46001.95882615741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46001.95882615741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46001.95882615741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46001.95882615741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46001.95882615741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46001.95882615741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46001.95882615741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46001.95882615741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46001.95882615741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46001.95882615741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46001.95882615741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46001.95882615741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46001.95882615741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46001.95882615741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46001.95882615741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46001.95882615741</v>
      </c>
      <c r="H220" s="97"/>
      <c r="I220" s="18" t="str">
        <f>IFERROR(VLOOKUP(D220,DB!A:F,6,0),"")</f>
        <v/>
      </c>
      <c r="J220" s="18" t="str">
        <f>IFERROR(VLOOKUP(D220,DB!A:G,7,0),"")</f>
        <v/>
      </c>
      <c r="K220" s="19"/>
      <c r="L220" s="18" t="str">
        <f>IFERROR(VLOOKUP(D220,DB!A:I,9,0),"")</f>
        <v/>
      </c>
    </row>
    <row r="221" spans="1:12" ht="31.5" customHeight="1">
      <c r="A221" s="144"/>
      <c r="B221" s="145" t="str">
        <f>IFERROR(VLOOKUP(D221,DB!A:K,11,0),"")</f>
        <v/>
      </c>
      <c r="C221" s="145"/>
      <c r="D221" s="145"/>
      <c r="E221" s="145"/>
      <c r="F221" s="146"/>
      <c r="G221" s="147">
        <f ca="1">IFERROR(NOW()-F221,"-")</f>
        <v>46001.95882615741</v>
      </c>
      <c r="H221" s="146"/>
      <c r="I221" s="145" t="str">
        <f>IFERROR(VLOOKUP(D221,DB!A:F,6,0),"")</f>
        <v/>
      </c>
      <c r="J221" s="145" t="str">
        <f>IFERROR(VLOOKUP(D221,DB!A:G,7,0),"")</f>
        <v/>
      </c>
      <c r="K221" s="148"/>
      <c r="L221" s="145" t="str">
        <f>IFERROR(VLOOKUP(D221,DB!A:I,9,0),"")</f>
        <v/>
      </c>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46001.958826504633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46001.958826504633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46001.958826504633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46001.958826504633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46001.958826504633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46001.958826504633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46001.958826504633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46001.958826504633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46001.958826504633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46001.958826504633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46001.958826504633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46001.958826504633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46001.958826504633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46001.958826504633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46001.958826504633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46001.958826504633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46001.958826504633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46001.958826504633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46001.958826504633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46001.958826504633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46001.958826504633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46001.958826504633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46001.958826504633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46001.958826504633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46001.958826504633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46001.958826504633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46001.958826504633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46001.958826504633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46001.958826504633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46001.958826504633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46001.958826504633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46001.958826504633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46001.958826504633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46001.958826504633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46001.958826504633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46001.958826504633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46001.958826504633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46001.958826504633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46001.958826504633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46001.958826504633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46001.958826504633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46001.958826504633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46001.958826504633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46001.958826504633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46001.958826504633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46001.958826504633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46001.958826504633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46001.958826504633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46001.958826504633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46001.958826504633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46001.958826504633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46001.958826504633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46001.958826504633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46001.958826504633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46001.958826504633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46001.958826504633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46001.958826504633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46001.958826504633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46001.958826504633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46001.958826504633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46001.958826504633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46001.958826504633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46001.958826504633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46001.958826504633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46001.958826504633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46001.958826504633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46001.958826504633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46001.958826504633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46001.958826504633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46001.958826504633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46001.958826504633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46001.958826504633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46001.958826504633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46001.958826504633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46001.958826504633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46001.958826504633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46001.958826504633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46001.958826504633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46001.958826504633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46001.958826504633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46001.958826504633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46001.958826504633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46001.958826504633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46001.958826504633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46001.958826504633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46001.958826504633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46001.958826504633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46001.958826504633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46001.958826504633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46001.958826504633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46001.958826504633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46001.958826504633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46001.958826504633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46001.958826504633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46001.958826504633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46001.958826504633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46001.958826504633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46001.958826504633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46001.958826504633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46001.958826504633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46001.958826504633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46001.958826504633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46001.958826504633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46001.958826504633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46001.958826504633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46001.958826504633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46001.958826504633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46001.958826504633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46001.958826504633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46001.958826504633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46001.958826504633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46001.958826504633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46001.958826504633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46001.958826504633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46001.958826504633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46001.958826504633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46001.958826504633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46001.958826504633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46001.958826504633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46001.958826504633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46001.958826504633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46001.958826504633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46001.958826504633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46001.958826504633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46001.958826504633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46001.958826504633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46001.958826504633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46001.958826504633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46001.958826504633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46001.958826504633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46001.958826504633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46001.958826504633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46001.958826504633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46001.958826504633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46001.958826504633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46001.958826504633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46001.958826504633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46001.958826504633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46001.958826504633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46001.958826504633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46001.958826504633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46001.958826504633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46001.958826504633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46001.958826504633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46001.958826504633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46001.958826504633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46001.958826504633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46001.958826504633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46001.958826504633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46001.958826504633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46001.958826504633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46001.958826504633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46001.958826504633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46001.958826504633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46001.958826504633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46001.958826504633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46001.958826504633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46001.958826504633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46001.958826504633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46001.958826504633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46001.958826504633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46001.958826504633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46001.958826504633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46001.958826504633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46001.958826504633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46001.958826504633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46001.958826504633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46001.958826504633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46001.958826504633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46001.958826504633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46001.958826504633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46001.958826504633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46001.958826504633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46001.958826504633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46001.958826504633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46001.958826504633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46001.958826504633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46001.958826504633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46001.958826504633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46001.958826504633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46001.958826504633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46001.958826504633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46001.958826504633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46001.958826504633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46001.958826504633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46001.958826504633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46001.958826504633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46001.958826504633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46001.958826504633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46001.958826504633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46001.958826504633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46001.958826504633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46001.958826504633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46001.958826504633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46001.958826504633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46001.958826504633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46001.958826504633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46001.958826504633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46001.958826504633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46001.958826504633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46001.958826504633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46001.958826504633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46001.958826504633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46001.958826504633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46001.958826504633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46001.958826504633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46001.958826504633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46001.958826504633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46001.958826504633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46001.958826504633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46001.958826504633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46001.958826504633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46001.958826504633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46001.958826504633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46001.958826504633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46001.958826504633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46001.958826504633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46001.958826504633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46001.958826504633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46001.958826504633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46001.958826504633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46001.958826504633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46001.958826504633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46001.958826504633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46001.958826504633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46001.958826504633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46001.958826504633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46001.958826504633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46001.958826504633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46001.958826504633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46001.958826504633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46001.958826504633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46001.958826504633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46001.958826504633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46001.958826504633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46001.958826504633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46001.958826504633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46001.958826504633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46001.958826504633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46001.958826504633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46001.958826504633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46001.958826504633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46001.958826504633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46001.958826504633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46001.958826504633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46001.958826504633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46001.958826504633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46001.958826504633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46001.958826504633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46001.958826504633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46001.958826504633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46001.958826504633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46001.958826504633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46001.958826504633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46001.958826504633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46001.958826504633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46001.958826504633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46001.958826504633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46001.958826504633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46001.958826504633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46001.958826504633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46001.958826504633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46001.958826504633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46001.958826504633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46001.958826504633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46001.958826504633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46001.958826504633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46001.958826504633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46001.958826504633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46001.958826504633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46001.958826504633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46001.958826504633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46001.958826504633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46001.958826504633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46001.958826504633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46001.958826504633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46001.958826504633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46001.958826504633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46001.958826504633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46001.958826504633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46001.958826504633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46001.958826504633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46001.958826504633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46001.958826504633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46001.958826504633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46001.958826504633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46001.958826504633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46001.958826504633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46001.958826504633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46001.958826504633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46001.958826504633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46001.958826504633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46001.958826504633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46001.958826504633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46001.958826504633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46001.958826504633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46001.958826504633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46001.958826504633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46001.958826504633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46001.958826504633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46001.958826504633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46001.958826504633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46001.958826504633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46001.958826504633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46001.958826504633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46001.958826504633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46001.958826504633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46001.958826504633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46001.958826504633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46001.958826504633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46001.958826504633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46001.958826504633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46001.958826504633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46001.958826504633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46001.958826504633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46001.958826504633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46001.958826504633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46001.958826504633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46001.958826504633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46001.958826504633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46001.958826504633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46001.958826504633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46001.958826504633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46001.958826504633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46001.958826504633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46001.958826504633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46001.958826504633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46001.958826504633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46001.958826504633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46001.958826504633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46001.958826504633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46001.958826504633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46001.958826504633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46001.958826504633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46001.958826504633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46001.958826504633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46001.958826504633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46001.958826504633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46001.958826504633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46001.958826504633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46001.958826504633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46001.958826504633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46001.958826504633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46001.958826504633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46001.958826504633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46001.958826504633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46001.958826504633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46001.958826504633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46001.958826504633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46001.958826504633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46001.958826504633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46001.958826504633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46001.958826504633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46001.958826504633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46001.958826504633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46001.958826504633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46001.958826504633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46001.958826504633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46001.958826504633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46001.958826504633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46001.958826504633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46001.958826504633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46001.958826504633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46001.958826504633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46001.958826504633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46001.958826504633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46001.958826504633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46001.958826504633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46001.958826504633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46001.958826504633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46001.958826504633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46001.958826504633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46001.958826504633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46001.958826504633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46001.958826504633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46001.958826504633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46001.958826504633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46001.958826504633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46001.958826504633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46001.958826504633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46001.958826504633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46001.958826504633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46001.958826504633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46001.958826504633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46001.958826504633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46001.958826504633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46001.958826504633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46001.958826504633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46001.958826504633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46001.958826504633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46001.958826504633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46001.958826504633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46001.958826504633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46001.958826504633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46001.958826504633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46001.958826504633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46001.958826504633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46001.958826504633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46001.958826504633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46001.958826504633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46001.958826504633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46001.958826504633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46001.958826504633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46001.958826504633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46001.958826504633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46001.958826504633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46001.958826504633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46001.958826504633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46001.958826504633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46001.958826504633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46001.958826504633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46001.958826504633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46001.958826504633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46001.958826504633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46001.958826504633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46001.958826504633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46001.958826504633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46001.958826504633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46001.958826504633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46001.958826504633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46001.958826504633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46001.958826504633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46001.958826504633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46001.958826504633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46001.958826504633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46001.958826504633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46001.958826504633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46001.958826504633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46001.958826504633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46001.958826504633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46001.958826504633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46001.958826504633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46001.958826504633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46001.958826504633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46001.958826504633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46001.958826504633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46001.958826504633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46001.958826504633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46001.958826504633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46001.958826504633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46001.958826504633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46001.958826504633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46001.958826504633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46001.958826504633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46001.958826504633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46001.958826504633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46001.958826504633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46001.958826504633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46001.958826504633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46001.958826504633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46001.958826504633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46001.958826504633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46001.958826504633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46001.958826504633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46001.958826504633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46001.958826504633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46001.958826504633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46001.958826504633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46001.958826504633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46001.958826504633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46001.958826504633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46001.958826504633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46001.958826504633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46001.958826504633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46001.958826504633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46001.958826504633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46001.958826504633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46001.958826504633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46001.958826504633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46001.958826504633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46001.958826504633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46001.958826504633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46001.958826504633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46001.958826504633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46001.958826504633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46001.958826504633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46001.958826504633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46001.958826504633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46001.958826504633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46001.958826504633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46001.958826504633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46001.958826504633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46001.958826504633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46001.958826504633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46001.958826504633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46001.958826504633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46001.958826504633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46001.958826504633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46001.958826504633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46001.958826504633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46001.958826504633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46001.958826504633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46001.958826504633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46001.958826504633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46001.958826504633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46001.958826504633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46001.958826504633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46001.958826504633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46001.958826504633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46001.958826504633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46001.958826504633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46001.958826504633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46001.958826504633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46001.958826504633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46001.958826504633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46001.958826504633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46001.958826504633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46001.958826504633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46001.958826504633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46001.958826504633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46001.958826504633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46001.958826504633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46001.958826504633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46001.958826504633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46001.958826504633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46001.958826504633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46001.958826504633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46001.958826504633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46001.958826504633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46001.958826504633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46001.958826504633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46001.958826504633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46001.958826504633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46001.958826504633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46001.958826504633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46001.958826504633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46001.958826504633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46001.958826504633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46001.958826504633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46001.958826504633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46001.958826504633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46001.958826504633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46001.958826504633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46001.958826504633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46001.958826504633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46001.958826504633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46001.958826504633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46001.958826504633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46001.958826504633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46001.958826504633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46001.958826504633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46001.958826504633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46001.958826504633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46001.958826504633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46001.958826504633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46001.958826504633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46001.958826504633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46001.958826504633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46001.958826504633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46001.958826504633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46001.958826504633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46001.958826504633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46001.958826504633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46001.958826504633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46001.958826504633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46001.958826504633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46001.958826504633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46001.958826504633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46001.958826504633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46001.958826504633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46001.958826504633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46001.958826504633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46001.958826504633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46001.958826504633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46001.958826504633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46001.958826504633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46001.958826504633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46001.958826504633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46001.958826504633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46001.958826504633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46001.958826504633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46001.958826504633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46001.958826504633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46001.958826504633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46001.958826504633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46001.958826504633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46001.958826504633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46001.958826504633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46001.958826504633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46001.958826504633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46001.958826504633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46001.958826504633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46001.958826504633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46001.958826504633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46001.958826504633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46001.958826504633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46001.958826504633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46001.958826504633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46001.958826504633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46001.958826504633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46001.958826504633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46001.958826504633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46001.958826504633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46001.958826504633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46001.958826504633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46001.958826504633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46001.958826504633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46001.958826504633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46001.958826504633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46001.958826504633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46001.958826504633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46001.958826504633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46001.958826504633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46001.958826504633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46001.958826504633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46001.958826504633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46001.958826504633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46001.958826504633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46001.958826504633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46001.958826504633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46001.958826504633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46001.958826504633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46001.958826504633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46001.958826504633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46001.958826504633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46001.958826504633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46001.958826504633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46001.958826504633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46001.958826504633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46001.958826504633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46001.958826504633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46001.958826504633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46001.958826504633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46001.958826504633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46001.958826504633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46001.958826504633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46001.958826504633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46001.958826504633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46001.958826504633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46001.958826504633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46001.958826504633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46001.958826504633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46001.958826504633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46001.958826504633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46001.958826504633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46001.958826504633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46001.958826504633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46001.958826504633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46001.958826504633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46001.958826504633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46001.958826504633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46001.958826504633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46001.958826504633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46001.958826504633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46001.958826504633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46001.958826504633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46001.958826504633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46001.958826504633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46001.958826504633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46001.958826504633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46001.958826504633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46001.958826504633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46001.958826504633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46001.958826504633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46001.958826504633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46001.958826504633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46001.958826504633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46001.958826504633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46001.958826504633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46001.958826504633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46001.958826504633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46001.958826504633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46001.958826504633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46001.958826504633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46001.958826504633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46001.958826504633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46001.958826504633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46001.958826504633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46001.958826504633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46001.958826504633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46001.958826504633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46001.958826504633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46001.958826504633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46001.958826504633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46001.958826504633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46001.958826504633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46001.958826504633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46001.958826504633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46001.958826504633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46001.958826504633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46001.958826504633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46001.958826504633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46001.958826504633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46001.958826504633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46001.958826504633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46001.958826504633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46001.958826504633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46001.958826504633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46001.958826504633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46001.958826504633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46001.958826504633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46001.958826504633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46001.958826504633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46001.958826504633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46001.958826504633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46001.958826504633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46001.958826504633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46001.958826504633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46001.958826504633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46001.958826504633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46001.958826504633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46001.958826504633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46001.958826504633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46001.958826504633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46001.958826504633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46001.958826504633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46001.958826504633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46001.958826504633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46001.958826504633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46001.958826504633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46001.958826504633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46001.958826504633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46001.958826504633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46001.958826504633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46001.958826504633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46001.958826504633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46001.958826504633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46001.958826504633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46001.958826504633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46001.958826504633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46001.958826504633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46001.958826504633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46001.958826504633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46001.958826504633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46001.958826504633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46001.958826504633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46001.958826504633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46001.958826504633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46001.958826504633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46001.958826504633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46001.958826504633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46001.958826504633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46001.958826504633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46001.958826504633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46001.958826504633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46001.958826504633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46001.958826504633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46001.958826504633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46001.958826504633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46001.958826504633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46001.958826504633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46001.958826504633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46001.958826504633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46001.958826504633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46001.958826504633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46001.958826504633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46001.958826504633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46001.958826504633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46001.958826504633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46001.958826504633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46001.958826504633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46001.958826504633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46001.958826504633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46001.958826504633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46001.958826504633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46001.958826504633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46001.958826504633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46001.958826504633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46001.958826504633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46001.958826504633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46001.958826504633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46001.958826504633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46001.958826504633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46001.958826504633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46001.958826504633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46001.958826504633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46001.958826504633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46001.958826504633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46001.958826504633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46001.958826504633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46001.958826504633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46001.958826504633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46001.958826504633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46001.958826504633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46001.958826504633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46001.958826504633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46001.958826504633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46001.958826504633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46001.958826504633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46001.958826504633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46001.958826504633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46001.958826504633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46001.958826504633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46001.958826504633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46001.958826504633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46001.958826504633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46001.958826504633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46001.958826504633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46001.958826504633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46001.958826504633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46001.958826504633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46001.958826504633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46001.958826504633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46001.958826504633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46001.958826504633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46001.958826504633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46001.958826504633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46001.958826504633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46001.958826504633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46001.958826504633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46001.958826504633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46001.958826504633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46001.958826504633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46001.958826504633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46001.958826504633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46001.958826504633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46001.958826504633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46001.958826504633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46001.958826504633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46001.958826504633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46001.958826504633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46001.958826504633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46001.958826504633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46001.958826504633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46001.958826504633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46001.958826504633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46001.958826504633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46001.958826504633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46001.958826504633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46001.958826504633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46001.958826504633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46001.958826504633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46001.958826504633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46001.958826504633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46001.958826504633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46001.958826504633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46001.958826504633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46001.958826504633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46001.958826504633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46001.958826504633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46001.958826504633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46001.958826504633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46001.958826504633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46001.958826504633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46001.958826504633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46001.958826504633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46001.958826504633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46001.958826504633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46001.958826504633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46001.958826504633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46001.958826504633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46001.958826504633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46001.958826504633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46001.958826504633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46001.958826504633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46001.958826504633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46001.958826504633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46001.958826504633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46001.958826504633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46001.958826504633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46001.958826504633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46001.958826504633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46001.958826504633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46001.958826504633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46001.958826504633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46001.958826504633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46001.958826504633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46001.958826504633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46001.958826504633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46001.958826504633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46001.958826504633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46001.958826504633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46001.958826504633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46001.958826504633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E8" sqref="E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298.47810891203699</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3.1646826388896443</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30581</v>
      </c>
      <c r="E4" s="90" t="s">
        <v>39106</v>
      </c>
      <c r="F4" s="91">
        <v>46001.904861111114</v>
      </c>
      <c r="G4" s="92">
        <f t="shared" ref="G4:G9" ca="1" si="1">IFERROR(NOW()-F4,"")</f>
        <v>5.3965046296070796E-2</v>
      </c>
      <c r="H4" s="91">
        <v>46001.898333333331</v>
      </c>
      <c r="I4" s="106" t="str">
        <f>IFERROR(VLOOKUP(D4,DB!A:F,6,0),"")</f>
        <v>SCECO</v>
      </c>
      <c r="J4" s="106" t="str">
        <f>IFERROR(VLOOKUP(D4,DB!A:G,7,0),"")</f>
        <v>Dead</v>
      </c>
      <c r="K4" s="93" t="s">
        <v>39130</v>
      </c>
      <c r="L4" s="87" t="str">
        <f>IFERROR(VLOOKUP(D4,DB!A:I,9,0),"")</f>
        <v>Latis</v>
      </c>
    </row>
    <row r="5" spans="1:16" ht="15" customHeight="1">
      <c r="A5" s="106" t="s">
        <v>39131</v>
      </c>
      <c r="B5" s="106" t="s">
        <v>5395</v>
      </c>
      <c r="C5" s="89">
        <v>1</v>
      </c>
      <c r="D5" s="87" t="s">
        <v>39132</v>
      </c>
      <c r="E5" s="90" t="s">
        <v>39106</v>
      </c>
      <c r="F5" s="91">
        <v>46001.921527777777</v>
      </c>
      <c r="G5" s="92">
        <f t="shared" ca="1" si="1"/>
        <v>3.729837963328464E-2</v>
      </c>
      <c r="H5" s="91">
        <v>46001.915856481479</v>
      </c>
      <c r="I5" s="106" t="s">
        <v>22</v>
      </c>
      <c r="J5" s="106" t="s">
        <v>670</v>
      </c>
      <c r="K5" s="93" t="s">
        <v>39133</v>
      </c>
      <c r="L5" s="87" t="str">
        <f>IFERROR(VLOOKUP(D5,DB!A:I,9,0),"")</f>
        <v/>
      </c>
    </row>
    <row r="6" spans="1:16" ht="15" customHeight="1">
      <c r="A6" s="106" t="s">
        <v>39134</v>
      </c>
      <c r="B6" s="106" t="str">
        <f>IFERROR(VLOOKUP(D6,DB!A:K,11,0),"")</f>
        <v>R4</v>
      </c>
      <c r="C6" s="89">
        <v>1</v>
      </c>
      <c r="D6" s="87" t="s">
        <v>32186</v>
      </c>
      <c r="E6" s="90" t="s">
        <v>39106</v>
      </c>
      <c r="F6" s="91">
        <v>46001.93472222222</v>
      </c>
      <c r="G6" s="92">
        <f t="shared" ca="1" si="1"/>
        <v>2.4104050928144716E-2</v>
      </c>
      <c r="H6" s="91">
        <v>46001.929398148146</v>
      </c>
      <c r="I6" s="106" t="str">
        <f>IFERROR(VLOOKUP(D6,DB!A:F,6,0),"")</f>
        <v>SCECO</v>
      </c>
      <c r="J6" s="106" t="str">
        <f>IFERROR(VLOOKUP(D6,DB!A:G,7,0),"")</f>
        <v>Weak</v>
      </c>
      <c r="K6" s="93" t="s">
        <v>39135</v>
      </c>
      <c r="L6" s="87" t="str">
        <f>IFERROR(VLOOKUP(D6,DB!A:I,9,0),"")</f>
        <v>Latis</v>
      </c>
    </row>
    <row r="7" spans="1:16" ht="15" customHeight="1">
      <c r="A7" s="106"/>
      <c r="B7" s="106" t="str">
        <f>IFERROR(VLOOKUP(D7,DB!A:K,11,0),"")</f>
        <v/>
      </c>
      <c r="C7" s="89"/>
      <c r="D7" s="87"/>
      <c r="E7" s="90"/>
      <c r="F7" s="91"/>
      <c r="G7" s="92">
        <f t="shared" ca="1" si="1"/>
        <v>46001.958826273149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46001.958826504633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46001.958826504633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ref="G10:G55" ca="1" si="2">IFERROR(NOW()-F10,"")</f>
        <v>46001.958826504633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2"/>
        <v>46001.958826504633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2"/>
        <v>46001.958826504633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2"/>
        <v>46001.958826504633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2"/>
        <v>46001.958826504633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46001.958826504633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46001.958826504633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46001.958826504633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46001.958826504633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46001.958826504633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46001.958826504633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46001.958826504633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46001.958826504633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46001.958826504633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46001.958826504633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46001.958826504633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46001.958826504633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46001.958826504633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46001.958826504633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46001.958826504633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46001.958826504633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46001.958826504633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46001.958826504633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46001.958826504633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46001.958826504633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46001.958826504633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46001.958826504633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46001.958826504633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46001.958826504633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46001.958826504633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46001.958826504633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46001.958826504633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46001.958826504633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46001.958826504633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46001.958826504633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46001.958826504633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46001.958826504633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46001.958826504633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46001.958826504633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46001.958826504633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46001.958826504633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46001.958826504633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46001.958826504633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46001.958826504633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46001.958826504633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46001.958826504633</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110.12676631944487</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39112</v>
      </c>
      <c r="F3" s="38">
        <v>45926.188877314817</v>
      </c>
      <c r="G3" s="101">
        <f t="shared" ref="G3" ca="1" si="0">IFERROR(NOW()-F3,"")</f>
        <v>75.769949189816543</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39112</v>
      </c>
      <c r="F4" s="103">
        <v>45948.661111111112</v>
      </c>
      <c r="G4" s="104">
        <f t="shared" ref="G4" ca="1" si="1">IFERROR(NOW()-F4,"")</f>
        <v>53.297715393520775</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20.585527546296362</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4.8513377314811805</v>
      </c>
      <c r="H6" s="38">
        <v>45997.093599537038</v>
      </c>
      <c r="I6" s="37" t="str">
        <f>IFERROR(VLOOKUP(D6,[1]DB!A:F,6,0),"")</f>
        <v>SCECO</v>
      </c>
      <c r="J6" s="37" t="str">
        <f>IFERROR(VLOOKUP(D6,[1]DB!A:G,7,0),"")</f>
        <v>In progress</v>
      </c>
      <c r="K6" s="37" t="s">
        <v>39146</v>
      </c>
      <c r="L6" s="37" t="str">
        <f>IFERROR(VLOOKUP(D6,[1]DB!A:I,9,0),"")</f>
        <v>Latis</v>
      </c>
      <c r="M6" s="37"/>
    </row>
    <row r="7" spans="1:13">
      <c r="A7" s="37" t="s">
        <v>39147</v>
      </c>
      <c r="B7" s="37" t="str">
        <f>IFERROR(VLOOKUP(D7,[1]DB!A:K,11,0),"")</f>
        <v>R5</v>
      </c>
      <c r="C7" s="37">
        <v>1</v>
      </c>
      <c r="D7" s="99" t="s">
        <v>35439</v>
      </c>
      <c r="E7" s="37" t="s">
        <v>39106</v>
      </c>
      <c r="F7" s="38">
        <v>46001.840150462966</v>
      </c>
      <c r="G7" s="129">
        <f ca="1">IFERROR(NOW()-F7,"")</f>
        <v>0.11867569444439141</v>
      </c>
      <c r="H7" s="38">
        <v>46001.834421296298</v>
      </c>
      <c r="I7" s="37" t="str">
        <f>IFERROR(VLOOKUP(D7,[1]DB!A:F,6,0),"")</f>
        <v>Generator-SG</v>
      </c>
      <c r="J7" s="37" t="str">
        <f>IFERROR(VLOOKUP(D7,[1]DB!A:G,7,0),"")</f>
        <v>Vandalized</v>
      </c>
      <c r="K7" s="37" t="s">
        <v>39148</v>
      </c>
      <c r="L7" s="37" t="str">
        <f>IFERROR(VLOOKUP(D7,[1]DB!A:I,9,0),"")</f>
        <v>Latis</v>
      </c>
      <c r="M7" s="37"/>
    </row>
    <row r="8" spans="1:13">
      <c r="A8" s="99" t="s">
        <v>39149</v>
      </c>
      <c r="B8" s="37" t="str">
        <f>IFERROR(VLOOKUP(D8,[1]DB!A:K,11,0),"")</f>
        <v>R5</v>
      </c>
      <c r="C8" s="37">
        <v>2</v>
      </c>
      <c r="D8" s="99" t="s">
        <v>36133</v>
      </c>
      <c r="E8" s="37" t="s">
        <v>39106</v>
      </c>
      <c r="F8" s="38">
        <v>46001.924386574072</v>
      </c>
      <c r="G8" s="129">
        <f ca="1">IFERROR(NOW()-F8,"")</f>
        <v>3.4439583338098601E-2</v>
      </c>
      <c r="H8" s="38">
        <v>46001.901469907411</v>
      </c>
      <c r="I8" s="37" t="str">
        <f>IFERROR(VLOOKUP(D8,[1]DB!A:F,6,0),"")</f>
        <v>Generator-SG</v>
      </c>
      <c r="J8" s="37" t="str">
        <f>IFERROR(VLOOKUP(D8,[1]DB!A:G,7,0),"")</f>
        <v>Vandalized</v>
      </c>
      <c r="K8" s="37" t="s">
        <v>39150</v>
      </c>
      <c r="L8" s="37" t="str">
        <f>IFERROR(VLOOKUP(D8,[1]DB!A:I,9,0),"")</f>
        <v>Latis</v>
      </c>
      <c r="M8" s="37"/>
    </row>
    <row r="9" spans="1:13">
      <c r="A9" s="99" t="s">
        <v>39151</v>
      </c>
      <c r="B9" s="37" t="str">
        <f>IFERROR(VLOOKUP(D9,[1]DB!A:K,11,0),"")</f>
        <v>R5</v>
      </c>
      <c r="C9" s="37">
        <v>1</v>
      </c>
      <c r="D9" s="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t="s">
        <v>39152</v>
      </c>
      <c r="L9" s="37" t="str">
        <f>IFERROR(VLOOKUP(D9,[1]DB!A:I,9,0),"")</f>
        <v>Latis</v>
      </c>
      <c r="M9" s="37"/>
    </row>
    <row r="10" spans="1:13">
      <c r="A10" s="37"/>
      <c r="B10" s="37" t="str">
        <f>IFERROR(VLOOKUP(D10,[1]DB!A:K,11,0),"")</f>
        <v/>
      </c>
      <c r="C10" s="37"/>
      <c r="D10" s="37"/>
      <c r="E10" s="37"/>
      <c r="F10" s="38"/>
      <c r="G10" s="129">
        <f ca="1">IFERROR(NOW()-F10,"")</f>
        <v>46001.95882615741</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46001.95882615741</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46001.95882615741</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46001.95882615741</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46001.95882615741</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46001.95882615741</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46001.95882615741</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46001.95882615741</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46001.95882615741</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46001.95882615741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46001.95882615741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46001.95882615741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46001.95882615741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46001.95882615741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46001.95882615741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46001.95882615741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46001.95882615741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46001.95882615741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46001.95882615741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46001.95882615741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46001.95882615741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46001.95882615741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46001.95882615741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46001.95882615741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46001.95882615741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46001.95882615741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46001.95882615741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46001.95882615741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46001.95882615741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46001.95882615741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46001.95882615741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46001.95882615741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46001.95882615741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46001.95882615741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46001.95882615741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46001.95882615741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46001.95882615741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46001.95882615741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46001.95882615741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46001.95882615741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46001.95882615741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46001.95882615741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46001.95882615741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46001.95882615741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46001.95882615741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46001.95882615741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46001.95882615741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46001.95882615741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46001.95882615741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46001.95882615741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46001.95882615741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46001.95882615741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46001.95882615741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46001.95882615741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46001.95882615741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46001.95882615741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46001.95882615741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46001.95882615741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46001.95882615741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46001.95882615741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46001.95882615741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46001.95882615741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46001.95882615741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46001.95882615741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46001.95882615741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46001.95882615741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46001.95882615741</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46001.95882615741</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46001.95882615741</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46001.95882615741</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46001.95882615741</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46001.95882615741</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46001.95882615741</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46001.95882615741</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46001.95882615741</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46001.95882615741</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46001.95882615741</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46001.95882615741</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46001.95882615741</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46001.95882615741</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46001.95882615741</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46001.95882615741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46001.95882615741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46001.95882615741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46001.95882615741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46001.95882615741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46001.95882615741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46001.95882615741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46001.95882615741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46001.95882615741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46001.95882615741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46001.95882615741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46001.95882615741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46001.95882615741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46001.95882615741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46001.95882615741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46001.95882615741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46001.95882615741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46001.95882615741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46001.95882615741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46001.95882615741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46001.95882615741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46001.95882615741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46001.95882615741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46001.95882615741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46001.95882615741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46001.95882615741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46001.95882615741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46001.95882615741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46001.95882615741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46001.95882615741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46001.95882615741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46001.95882615741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46001.95882615741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46001.95882615741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46001.95882615741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46001.95882615741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46001.95882615741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46001.95882615741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46001.95882615741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46001.95882615741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46001.95882615741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46001.95882615741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46001.95882615741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46001.95882615741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46001.95882615741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46001.95882615741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46001.95882615741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46001.95882615741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46001.95882615741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46001.95882615741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46001.95882615741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46001.95882615741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46001.95882615741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46001.95882615741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46001.95882615741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46001.95882615741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46001.95882615741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46001.95882615741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46001.95882615741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46001.95882615741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46001.95882615741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46001.95882615741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46001.95882615741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46001.95882615741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46001.95882615741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46001.95882615741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46001.95882615741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46001.95882615741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46001.95882615741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46001.95882615741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46001.95882615741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46001.95882615741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46001.95882615741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46001.95882615741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46001.95882615741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46001.95882615741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46001.95882615741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46001.95882615741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46001.95882615741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46001.95882615741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46001.95882615741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46001.95882615741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46001.95882615741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46001.95882615741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46001.95882615741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46001.95882615741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46001.95882615741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46001.95882615741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46001.95882615741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46001.95882615741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46001.95882615741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46001.95882615741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46001.95882615741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46001.95882615741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46001.95882615741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46001.95882615741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46001.95882615741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46001.95882615741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46001.95882615741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46001.95882615741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46001.95882615741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46001.95882615741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46001.95882615741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46001.95882615741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46001.95882615741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46001.95882615741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46001.95882615741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46001.95882615741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46001.95882615741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46001.95882615741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46001.95882615741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46001.95882615741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46001.95882615741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46001.95882615741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46001.95882615741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46001.95882615741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46001.95882615741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46001.95882615741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46001.95882615741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46001.95882615741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46001.95882615741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46001.95882615741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46001.95882615741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46001.95882615741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46001.95882615741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46001.95882615741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46001.95882615741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46001.95882615741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46001.95882615741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46001.95882615741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46001.95882615741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46001.95882615741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46001.95882615741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46001.95882615741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46001.95882615741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46001.95882615741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46001.95882615741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46001.95882615741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46001.95882615741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46001.95882615741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46001.95882615741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46001.95882615741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46001.95882615741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46001.95882615741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46001.95882615741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46001.95882615741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46001.95882615741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46001.95882615741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46001.95882615741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46001.95882615741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46001.95882615741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46001.95882615741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46001.95882615741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46001.95882615741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46001.95882615741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46001.95882615741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46001.95882615741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46001.95882615741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46001.95882615741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46001.95882615741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46001.95882615741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46001.95882615741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46001.95882615741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46001.95882615741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46001.95882615741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46001.95882615741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46001.95882615741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46001.95882615741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46001.95882615741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46001.95882615741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46001.95882615741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46001.95882615741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46001.95882615741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46001.95882615741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46001.95882615741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46001.95882615741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46001.95882615741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46001.95882615741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46001.95882615741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46001.95882615741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46001.95882615741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46001.95882615741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46001.95882615741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46001.95882615741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46001.95882615741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46001.95882615741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46001.95882615741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46001.95882615741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46001.95882615741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46001.95882615741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46001.95882615741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46001.95882615741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46001.95882615741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46001.95882615741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46001.95882615741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46001.95882615741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46001.95882615741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46001.95882615741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46001.95882615741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46001.95882615741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46001.95882615741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46001.95882615741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46001.95882615741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46001.95882615741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46001.95882615741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46001.95882615741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46001.95882615741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46001.95882615741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46001.95882615741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46001.95882615741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46001.95882615741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46001.95882615741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46001.95882615741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46001.95882615741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46001.95882615741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46001.95882615741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46001.95882615741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46001.95882615741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46001.95882615741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46001.95882615741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46001.95882615741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46001.95882615741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46001.95882615741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46001.95882615741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46001.95882615741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46001.95882615741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46001.95882615741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46001.95882615741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46001.95882615741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46001.95882615741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46001.95882615741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46001.95882615741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46001.95882615741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46001.95882615741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46001.95882615741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46001.95882615741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46001.95882615741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46001.95882615741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46001.95882615741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46001.95882615741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46001.95882615741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46001.95882615741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46001.95882615741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46001.95882615741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46001.95882615741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46001.95882615741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46001.95882615741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46001.95882615741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46001.95882615741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46001.95882615741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46001.95882615741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46001.95882615741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46001.95882615741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46001.95882615741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46001.95882615741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46001.95882615741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46001.95882615741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46001.95882615741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46001.95882615741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46001.95882615741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46001.95882615741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46001.95882615741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46001.95882615741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46001.95882615741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46001.95882615741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46001.95882615741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46001.95882615741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46001.95882615741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46001.95882615741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46001.95882615741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46001.95882615741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46001.95882615741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46001.95882615741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46001.95882615741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46001.95882615741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46001.95882615741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46001.95882615741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46001.95882615741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46001.95882615741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46001.95882615741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46001.95882615741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46001.95882615741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46001.95882615741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46001.95882615741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46001.95882615741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46001.95882615741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46001.95882615741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46001.95882615741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46001.95882615741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46001.95882615741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46001.95882615741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46001.95882615741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46001.95882615741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46001.95882615741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46001.95882615741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46001.95882615741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46001.95882615741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46001.95882615741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46001.95882615741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46001.95882615741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46001.95882615741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46001.95882615741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46001.95882615741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46001.95882615741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46001.95882615741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46001.95882615741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46001.95882615741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46001.95882615741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46001.95882615741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46001.95882615741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46001.95882615741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46001.95882615741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46001.95882615741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46001.95882615741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46001.95882615741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46001.95882615741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46001.95882615741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46001.95882615741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46001.95882615741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46001.95882615741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46001.95882615741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46001.95882615741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46001.95882615741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46001.95882615741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46001.95882615741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46001.95882615741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46001.95882615741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46001.95882615741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46001.95882615741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46001.95882615741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46001.95882615741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46001.95882615741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46001.95882615741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46001.95882615741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46001.95882615741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46001.95882615741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46001.95882615741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46001.95882615741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46001.95882615741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46001.95882615741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46001.95882615741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46001.95882615741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46001.95882615741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46001.95882615741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46001.95882615741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46001.95882615741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46001.95882615741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46001.95882615741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46001.95882615741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46001.95882615741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46001.95882615741</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46001.95882615741</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46001.95882615741</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46001.95882615741</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46001.95882615741</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46001.95882615741</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46001.95882615741</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46001.95882615741</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46001.95882615741</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46001.95882615741</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2025-12-10T20:00:47Z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