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50" documentId="120_S{2AC9BD13-BADA-5192-A53E-5A8FF88502F6}" xr6:coauthVersionLast="47" xr6:coauthVersionMax="47" xr10:uidLastSave="{90963127-6627-40DB-A0D4-3172723655E4}"/>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D6"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7" i="3"/>
  <c r="D8" i="3"/>
  <c r="D9"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G2" i="1"/>
  <c r="G5" i="5"/>
  <c r="G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alcChain>
</file>

<file path=xl/sharedStrings.xml><?xml version="1.0" encoding="utf-8"?>
<sst xmlns="http://schemas.openxmlformats.org/spreadsheetml/2006/main" count="181615" uniqueCount="39222">
  <si>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</si>
  <si>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</si>
  <si>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</si>
  <si>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</si>
  <si>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</si>
  <si>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</si>
  <si>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</si>
  <si>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</si>
  <si>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</si>
  <si>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</si>
  <si>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</si>
  <si>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</si>
  <si>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</si>
  <si>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</si>
  <si>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</si>
  <si>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</si>
  <si>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</si>
  <si>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</si>
  <si>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</si>
  <si>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</si>
  <si>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</si>
  <si>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</si>
  <si>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</si>
  <si>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</si>
  <si>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</si>
  <si>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</si>
  <si>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</si>
  <si>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</si>
  <si>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</si>
  <si>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</si>
  <si>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</si>
  <si>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</si>
  <si>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</si>
  <si>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</si>
  <si>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</si>
  <si>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</si>
  <si>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</si>
  <si>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</si>
  <si>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</si>
  <si>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</si>
  <si>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</si>
  <si>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</si>
  <si>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</si>
  <si>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</si>
  <si>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</si>
  <si>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</si>
  <si>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</si>
  <si>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</si>
  <si>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</si>
  <si>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</si>
  <si>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</si>
  <si>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</si>
  <si>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</si>
  <si>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</si>
  <si>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</si>
  <si>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</si>
  <si>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</si>
  <si>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</si>
  <si>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</si>
  <si>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</si>
  <si>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</si>
  <si>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</si>
  <si>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</si>
  <si>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</si>
  <si>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</si>
  <si>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</si>
  <si>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</si>
  <si>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</si>
  <si>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</si>
  <si>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</si>
  <si>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</si>
  <si>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</si>
  <si>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</si>
  <si>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</si>
  <si>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</si>
  <si>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</si>
  <si>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</si>
  <si>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</si>
  <si>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</si>
  <si>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</si>
  <si>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</si>
  <si>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</si>
  <si>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</si>
  <si>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</si>
  <si>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</si>
  <si>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</si>
  <si>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</si>
  <si>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</si>
  <si>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</si>
  <si>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</si>
  <si>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</si>
  <si>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</si>
  <si>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</si>
  <si>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</si>
  <si>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</si>
  <si>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</si>
  <si>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</si>
  <si>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</si>
  <si>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</si>
  <si>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</si>
  <si>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</si>
  <si>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</si>
  <si>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</si>
  <si>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</si>
  <si>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</si>
  <si>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</si>
  <si>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</si>
  <si>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</si>
  <si>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</si>
  <si>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</si>
  <si>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</si>
  <si>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</si>
  <si>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</si>
  <si>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</si>
  <si>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</si>
  <si>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</si>
  <si>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</si>
  <si>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</si>
  <si>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</si>
  <si>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</si>
  <si>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</si>
  <si>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</si>
  <si>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</si>
  <si>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</si>
  <si>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</si>
  <si>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</si>
  <si>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</si>
  <si>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</si>
  <si>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</si>
  <si>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</si>
  <si>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</si>
  <si>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</si>
  <si>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</si>
  <si>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</si>
  <si>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</si>
  <si>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</si>
  <si>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</si>
  <si>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</si>
  <si>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</si>
  <si>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</si>
  <si>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</si>
  <si>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</si>
  <si>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</si>
  <si>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</si>
  <si>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</si>
  <si>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</si>
  <si>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</si>
  <si>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</si>
  <si>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</si>
  <si>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</si>
  <si>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</si>
  <si>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</si>
  <si>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</si>
  <si>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</si>
  <si>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</si>
  <si>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</si>
  <si>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</si>
  <si>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</si>
  <si>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</si>
  <si>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</si>
  <si>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</si>
  <si>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</si>
  <si>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</si>
  <si>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</si>
  <si>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</si>
  <si>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</si>
  <si>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</si>
  <si>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</si>
  <si>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</si>
  <si>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</si>
  <si>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</si>
  <si>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</si>
  <si>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</si>
  <si>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</si>
  <si>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</si>
  <si>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</si>
  <si>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</si>
  <si>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</si>
  <si>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</si>
  <si>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</si>
  <si>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</si>
  <si>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</si>
  <si>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</si>
  <si>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</si>
  <si>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</si>
  <si>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</si>
  <si>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</si>
  <si>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</si>
  <si>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</si>
  <si>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</si>
  <si>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</si>
  <si>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</si>
  <si>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</si>
  <si>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</si>
  <si>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</si>
  <si>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</si>
  <si>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</si>
  <si>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</si>
  <si>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</si>
  <si>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</si>
  <si>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</si>
  <si>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</si>
  <si>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</si>
  <si>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</si>
  <si>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</si>
  <si>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</si>
  <si>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</si>
  <si>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</si>
  <si>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</si>
  <si>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</si>
  <si>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</si>
  <si>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</si>
  <si>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</si>
  <si>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</si>
  <si>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</si>
  <si>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</si>
  <si>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</si>
  <si>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</si>
  <si>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</si>
  <si>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</si>
  <si>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</si>
  <si>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</si>
  <si>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</si>
  <si>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</si>
  <si>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</si>
  <si>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</si>
  <si>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</si>
  <si>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</si>
  <si>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</si>
  <si>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</si>
  <si>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</si>
  <si>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</si>
  <si>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</si>
  <si>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</si>
  <si>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</si>
  <si>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</si>
  <si>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</si>
  <si>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</si>
  <si>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</si>
  <si>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</si>
  <si>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</si>
  <si>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</si>
  <si>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</si>
  <si>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</si>
  <si>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</si>
  <si>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</si>
  <si>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</si>
  <si>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</si>
  <si>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</si>
  <si>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</si>
  <si>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</si>
  <si>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</si>
  <si>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</si>
  <si>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</si>
  <si>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</si>
  <si>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</si>
  <si>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</si>
  <si>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</si>
  <si>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</si>
  <si>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</si>
  <si>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</si>
  <si>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</si>
  <si>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</si>
  <si>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</si>
  <si>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</si>
  <si>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</si>
  <si>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</si>
  <si>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</si>
  <si>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</si>
  <si>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</si>
  <si>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</si>
  <si>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</si>
  <si>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</si>
  <si>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</si>
  <si>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</si>
  <si>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</si>
  <si>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</si>
  <si>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</si>
  <si>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</si>
  <si>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</si>
  <si>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</si>
  <si>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</si>
  <si>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</si>
  <si>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</si>
  <si>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</si>
  <si>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</si>
  <si>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</si>
  <si>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</si>
  <si>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</si>
  <si>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</si>
  <si>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</si>
  <si>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</si>
  <si>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</si>
  <si>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</si>
  <si>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</si>
  <si>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</si>
  <si>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</si>
  <si>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</si>
  <si>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</si>
  <si>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</si>
  <si>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</si>
  <si>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</si>
  <si>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</si>
  <si>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</si>
  <si>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</si>
  <si>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</si>
  <si>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</si>
  <si>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</si>
  <si>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</si>
  <si>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</si>
  <si>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</si>
  <si>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</si>
  <si>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</si>
  <si>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</si>
  <si>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</si>
  <si>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</si>
  <si>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</si>
  <si>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</si>
  <si>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</si>
  <si>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</si>
  <si>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</si>
  <si>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</si>
  <si>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</si>
  <si>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</si>
  <si>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</si>
  <si>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</si>
  <si>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</si>
  <si>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</si>
  <si>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</si>
  <si>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</si>
  <si>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</si>
  <si>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</si>
  <si>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</si>
  <si>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</si>
  <si>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</si>
  <si>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</si>
  <si>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</si>
  <si>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</si>
  <si>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</si>
  <si>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</si>
  <si>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</si>
  <si>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</si>
  <si>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</si>
  <si>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</si>
  <si>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</si>
  <si>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</si>
  <si>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</si>
  <si>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</si>
  <si>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</si>
  <si>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</si>
  <si>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</si>
  <si>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</si>
  <si>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</si>
  <si>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</si>
  <si>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</si>
  <si>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</si>
  <si>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</si>
  <si>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</si>
  <si>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</si>
  <si>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</si>
  <si>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</si>
  <si>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</si>
  <si>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</si>
  <si>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</si>
  <si>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</si>
  <si>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</si>
  <si>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</si>
  <si>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</si>
  <si>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</si>
  <si>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</si>
  <si>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</si>
  <si>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</si>
  <si>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</si>
  <si>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</si>
  <si>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</si>
  <si>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</si>
  <si>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</si>
  <si>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</si>
  <si>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</si>
  <si>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</si>
  <si>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</si>
  <si>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</si>
  <si>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</si>
  <si>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</si>
  <si>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</si>
  <si>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</si>
  <si>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</si>
  <si>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</si>
  <si>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</si>
  <si>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</si>
  <si>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</si>
  <si>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</si>
  <si>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</si>
  <si>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</si>
  <si>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</si>
  <si>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</si>
  <si>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</si>
  <si>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</si>
  <si>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</si>
  <si>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</si>
  <si>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</si>
  <si>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</si>
  <si>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</si>
  <si>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</si>
  <si>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</si>
  <si>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</si>
  <si>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</si>
  <si>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</si>
  <si>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</si>
  <si>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</si>
  <si>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</si>
  <si>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</si>
  <si>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</si>
  <si>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</si>
  <si>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</si>
  <si>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</si>
  <si>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</si>
  <si>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</si>
  <si>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</si>
  <si>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</si>
  <si>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</si>
  <si>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</si>
  <si>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</si>
  <si>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</si>
  <si>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</si>
  <si>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</si>
  <si>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</si>
  <si>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</si>
  <si>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</si>
  <si>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</si>
  <si>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</si>
  <si>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</si>
  <si>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</si>
  <si>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</si>
  <si>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</si>
  <si>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</si>
  <si>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</si>
  <si>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</si>
  <si>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</si>
  <si>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</si>
  <si>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</si>
  <si>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</si>
  <si>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</si>
  <si>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</si>
  <si>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</si>
  <si>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</si>
  <si>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</si>
  <si>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</si>
  <si>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</si>
  <si>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</si>
  <si>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</si>
  <si>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</si>
  <si>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</si>
  <si>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</si>
  <si>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</si>
  <si>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</si>
  <si>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</si>
  <si>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</si>
  <si>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</si>
  <si>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</si>
  <si>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</si>
  <si>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</si>
  <si>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</si>
  <si>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</si>
  <si>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</si>
  <si>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</si>
  <si>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</si>
  <si>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</si>
  <si>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</si>
  <si>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</si>
  <si>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</si>
  <si>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</si>
  <si>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</si>
  <si>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</si>
  <si>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</si>
  <si>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</si>
  <si>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</si>
  <si>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</si>
  <si>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</si>
  <si>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</si>
  <si>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</si>
  <si>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</si>
  <si>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</si>
  <si>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</si>
  <si>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</si>
  <si>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</si>
  <si>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</si>
  <si>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</si>
  <si>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</si>
  <si>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</si>
  <si>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</si>
  <si>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</si>
  <si>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</si>
  <si>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</si>
  <si>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</si>
  <si>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</si>
  <si>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</si>
  <si>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</si>
  <si>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</si>
  <si>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</si>
  <si>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</si>
  <si>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</si>
  <si>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</si>
  <si>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</si>
  <si>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</si>
  <si>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</si>
  <si>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</si>
  <si>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</si>
  <si>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</si>
  <si>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</si>
  <si>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</si>
  <si>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</si>
  <si>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</si>
  <si>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</si>
  <si>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</si>
  <si>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</si>
  <si>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</si>
  <si>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</si>
  <si>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</si>
  <si>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</si>
  <si>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</si>
  <si>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</si>
  <si>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</si>
  <si>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</si>
  <si>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</si>
  <si>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</si>
  <si>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</si>
  <si>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</si>
  <si>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</si>
  <si>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</si>
  <si>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</si>
  <si>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</si>
  <si>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</si>
  <si>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</si>
  <si>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</si>
  <si>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</si>
  <si>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</si>
  <si>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</si>
  <si>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</si>
  <si>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</si>
  <si>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</si>
  <si>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</si>
  <si>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</si>
  <si>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</si>
  <si>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</si>
  <si>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</si>
  <si>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</si>
  <si>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</si>
  <si>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</si>
  <si>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</si>
  <si>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</si>
  <si>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</si>
  <si>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</si>
  <si>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</si>
  <si>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</si>
  <si>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</si>
  <si>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</si>
  <si>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</si>
  <si>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</si>
  <si>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</si>
  <si>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</si>
  <si>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</si>
  <si>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</si>
  <si>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</si>
  <si>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</si>
  <si>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</si>
  <si>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</si>
  <si>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</si>
  <si>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</si>
  <si>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</si>
  <si>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</si>
  <si>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</si>
  <si>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</si>
  <si>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</si>
  <si>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</si>
  <si>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</si>
  <si>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</si>
  <si>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</si>
  <si>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</si>
  <si>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</si>
  <si>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</si>
  <si>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</si>
  <si>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</si>
  <si>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</si>
  <si>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</si>
  <si>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</si>
  <si>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</si>
  <si>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</si>
  <si>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</si>
  <si>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</si>
  <si>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</si>
  <si>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</si>
  <si>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</si>
  <si>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</si>
  <si>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</si>
  <si>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</si>
  <si>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</si>
  <si>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</si>
  <si>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</si>
  <si>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</si>
  <si>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</si>
  <si>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</si>
  <si>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</si>
  <si>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</si>
  <si>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</si>
  <si>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</si>
  <si>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</si>
  <si>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</si>
  <si>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</si>
  <si>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</si>
  <si>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</si>
  <si>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</si>
  <si>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</si>
  <si>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</si>
  <si>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</si>
  <si>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</si>
  <si>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</si>
  <si>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</si>
  <si>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</si>
  <si>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</si>
  <si>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</si>
  <si>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</si>
  <si>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</si>
  <si>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</si>
  <si>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</si>
  <si>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</si>
  <si>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</si>
  <si>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</si>
  <si>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</si>
  <si>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</si>
  <si>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</si>
  <si>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</si>
  <si>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</si>
  <si>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</si>
  <si>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</si>
  <si>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</si>
  <si>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</si>
  <si>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</si>
  <si>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</si>
  <si>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</si>
  <si>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</si>
  <si>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</si>
  <si>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</si>
  <si>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</si>
  <si>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</si>
  <si>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</si>
  <si>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</si>
  <si>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</si>
  <si>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</si>
  <si>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</si>
  <si>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</si>
  <si>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</si>
  <si>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</si>
  <si>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</si>
  <si>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</si>
  <si>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</si>
  <si>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</si>
  <si>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</si>
  <si>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</si>
  <si>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</si>
  <si>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</si>
  <si>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</si>
  <si>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</si>
  <si>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</si>
  <si>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</si>
  <si>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</si>
  <si>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</si>
  <si>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</si>
  <si>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</si>
  <si>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</si>
  <si>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</si>
  <si>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</si>
  <si>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</si>
  <si>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</si>
  <si>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</si>
  <si>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</si>
  <si>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</si>
  <si>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</si>
  <si>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</si>
  <si>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</si>
  <si>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</si>
  <si>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</si>
  <si>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</si>
  <si>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</si>
  <si>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</si>
  <si>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</si>
  <si>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</si>
  <si>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</si>
  <si>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</si>
  <si>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</si>
  <si>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</si>
  <si>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</si>
  <si>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</si>
  <si>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</si>
  <si>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</si>
  <si>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</si>
  <si>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</si>
  <si>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</si>
  <si>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</si>
  <si>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</si>
  <si>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</si>
  <si>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</si>
  <si>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</si>
  <si>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</si>
  <si>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</si>
  <si>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</si>
  <si>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</si>
  <si>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</si>
  <si>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</si>
  <si>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</si>
  <si>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</si>
  <si>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</si>
  <si>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</si>
  <si>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</si>
  <si>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</si>
  <si>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</si>
  <si>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</si>
  <si>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</si>
  <si>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</si>
  <si>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</si>
  <si>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</si>
  <si>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</si>
  <si>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</si>
  <si>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</si>
  <si>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</si>
  <si>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</si>
  <si>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</si>
  <si>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</si>
  <si>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</si>
  <si>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</si>
  <si>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</si>
  <si>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</si>
  <si>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</si>
  <si>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</si>
  <si>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</si>
  <si>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</si>
  <si>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</si>
  <si>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</si>
  <si>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</si>
  <si>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</si>
  <si>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</si>
  <si>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</si>
  <si>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</si>
  <si>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</si>
  <si>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</si>
  <si>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</si>
  <si>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</si>
  <si>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</si>
  <si>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</si>
  <si>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</si>
  <si>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</si>
  <si>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</si>
  <si>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</si>
  <si>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</si>
  <si>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</si>
  <si>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</si>
  <si>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</si>
  <si>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</si>
  <si>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</si>
  <si>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</si>
  <si>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</si>
  <si>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</si>
  <si>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</si>
  <si>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</si>
  <si>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</si>
  <si>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</si>
  <si>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</si>
  <si>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</si>
  <si>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</si>
  <si>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</si>
  <si>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</si>
  <si>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</si>
  <si>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</si>
  <si>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</si>
  <si>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</si>
  <si>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</si>
  <si>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</si>
  <si>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</si>
  <si>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</si>
  <si>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</si>
  <si>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</si>
  <si>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</si>
  <si>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</si>
  <si>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</si>
  <si>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</si>
  <si>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</si>
  <si>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</si>
  <si>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</si>
  <si>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</si>
  <si>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</si>
  <si>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</si>
  <si>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</si>
  <si>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</si>
  <si>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</si>
  <si>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</si>
  <si>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</si>
  <si>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</si>
  <si>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</si>
  <si>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</si>
  <si>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</si>
  <si>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</si>
  <si>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</si>
  <si>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</si>
  <si>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</si>
  <si>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</si>
  <si>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</si>
  <si>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</si>
  <si>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</si>
  <si>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</si>
  <si>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</si>
  <si>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</si>
  <si>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</si>
  <si>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</si>
  <si>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</si>
  <si>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</si>
  <si>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</si>
  <si>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</si>
  <si>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</si>
  <si>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</si>
  <si>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</si>
  <si>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</si>
  <si>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</si>
  <si>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</si>
  <si>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</si>
  <si>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</si>
  <si>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</si>
  <si>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</si>
  <si>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</si>
  <si>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</si>
  <si>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</si>
  <si>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</si>
  <si>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</si>
  <si>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</si>
  <si>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</si>
  <si>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</si>
  <si>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</si>
  <si>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</si>
  <si>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</si>
  <si>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</si>
  <si>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</si>
  <si>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</si>
  <si>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</si>
  <si>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</si>
  <si>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</si>
  <si>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</si>
  <si>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</si>
  <si>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</si>
  <si>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</si>
  <si>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</si>
  <si>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</si>
  <si>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</si>
  <si>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</si>
  <si>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</si>
  <si>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</si>
  <si>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</si>
  <si>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</si>
  <si>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</si>
  <si>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</si>
  <si>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</si>
  <si>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</si>
  <si>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</si>
  <si>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</si>
  <si>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</si>
  <si>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</si>
  <si>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</si>
  <si>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</si>
  <si>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</si>
  <si>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</si>
  <si>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</si>
  <si>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</si>
  <si>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</si>
  <si>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</si>
  <si>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</si>
  <si>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</si>
  <si>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</si>
  <si>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</si>
  <si>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</si>
  <si>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</si>
  <si>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</si>
  <si>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</si>
  <si>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</si>
  <si>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</si>
  <si>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</si>
  <si>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</si>
  <si>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</si>
  <si>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</si>
  <si>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</si>
  <si>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</si>
  <si>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</si>
  <si>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</si>
  <si>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</si>
  <si>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</si>
  <si>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</si>
  <si>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</si>
  <si>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</si>
  <si>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</si>
  <si>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</si>
  <si>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</si>
  <si>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</si>
  <si>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</si>
  <si>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</si>
  <si>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</si>
  <si>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</si>
  <si>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</si>
  <si>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</si>
  <si>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</si>
  <si>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</si>
  <si>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</si>
  <si>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</si>
  <si>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</si>
  <si>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</si>
  <si>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</si>
  <si>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</si>
  <si>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</si>
  <si>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</si>
  <si>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</si>
  <si>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</si>
  <si>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</si>
  <si>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</si>
  <si>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</si>
  <si>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</si>
  <si>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</si>
  <si>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</si>
  <si>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</si>
  <si>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</si>
  <si>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</si>
  <si>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</si>
  <si>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</si>
  <si>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</si>
  <si>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</si>
  <si>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</si>
  <si>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</si>
  <si>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</si>
  <si>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</si>
  <si>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</si>
  <si>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</si>
  <si>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</si>
  <si>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</si>
  <si>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</si>
  <si>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</si>
  <si>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</si>
  <si>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</si>
  <si>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</si>
  <si>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</si>
  <si>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</si>
  <si>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</si>
  <si>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</si>
  <si>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</si>
  <si>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</si>
  <si>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</si>
  <si>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</si>
  <si>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</si>
  <si>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</si>
  <si>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</si>
  <si>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</si>
  <si>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</si>
  <si>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</si>
  <si>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</si>
  <si>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</si>
  <si>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</si>
  <si>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</si>
  <si>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</si>
  <si>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</si>
  <si>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</si>
  <si>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</si>
  <si>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</si>
  <si>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</si>
  <si>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</si>
  <si>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</si>
  <si>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</si>
  <si>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</si>
  <si>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</si>
  <si>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</si>
  <si>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</si>
  <si>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</si>
  <si>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</si>
  <si>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</si>
  <si>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</si>
  <si>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</si>
  <si>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</si>
  <si>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</si>
  <si>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</si>
  <si>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</si>
  <si>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</si>
  <si>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</si>
  <si>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</si>
  <si>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</si>
  <si>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</si>
  <si>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</si>
  <si>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</si>
  <si>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</si>
  <si>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</si>
  <si>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</si>
  <si>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</si>
  <si>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</si>
  <si>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</si>
  <si>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</si>
  <si>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</si>
  <si>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</si>
  <si>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</si>
  <si>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</si>
  <si>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</si>
  <si>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</si>
  <si>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</si>
  <si>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</si>
  <si>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</si>
  <si>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</si>
  <si>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</si>
  <si>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</si>
  <si>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</si>
  <si>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</si>
  <si>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</si>
  <si>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</si>
  <si>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</si>
  <si>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</si>
  <si>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</si>
  <si>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</si>
  <si>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</si>
  <si>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</si>
  <si>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</si>
  <si>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</si>
  <si>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</si>
  <si>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</si>
  <si>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</si>
  <si>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</si>
  <si>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</si>
  <si>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</si>
  <si>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</si>
  <si>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</si>
  <si>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</si>
  <si>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</si>
  <si>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</si>
  <si>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</si>
  <si>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</si>
  <si>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</si>
  <si>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</si>
  <si>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</si>
  <si>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</si>
  <si>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</si>
  <si>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</si>
  <si>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</si>
  <si>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</si>
  <si>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</si>
  <si>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</si>
  <si>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</si>
  <si>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</si>
  <si>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</si>
  <si>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</si>
  <si>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</si>
  <si>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</si>
  <si>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</si>
  <si>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</si>
  <si>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</si>
  <si>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</si>
  <si>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</si>
  <si>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</si>
  <si>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</si>
  <si>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</si>
  <si>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</si>
  <si>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</si>
  <si>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</si>
  <si>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</si>
  <si>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</si>
  <si>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</si>
  <si>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</si>
  <si>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</si>
  <si>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</si>
  <si>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</si>
  <si>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</si>
  <si>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</si>
  <si>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</si>
  <si>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</si>
  <si>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</si>
  <si>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</si>
  <si>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</si>
  <si>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</si>
  <si>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</si>
  <si>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</si>
  <si>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</si>
  <si>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</si>
  <si>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</si>
  <si>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</si>
  <si>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</si>
  <si>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</si>
  <si>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</si>
  <si>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</si>
  <si>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</si>
  <si>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</si>
  <si>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</si>
  <si>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</si>
  <si>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</si>
  <si>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</si>
  <si>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</si>
  <si>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</si>
  <si>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</si>
  <si>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</si>
  <si>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</si>
  <si>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</si>
  <si>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</si>
  <si>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</si>
  <si>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</si>
  <si>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</si>
  <si>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</si>
  <si>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</si>
  <si>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</si>
  <si>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</si>
  <si>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</si>
  <si>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</si>
  <si>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</si>
  <si>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</si>
  <si>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</si>
  <si>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</si>
  <si>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</si>
  <si>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</si>
  <si>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</si>
  <si>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</si>
  <si>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</si>
  <si>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</si>
  <si>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</si>
  <si>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</si>
  <si>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</si>
  <si>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</si>
  <si>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</si>
  <si>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</si>
  <si>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</si>
  <si>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</si>
  <si>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</si>
  <si>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</si>
  <si>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</si>
  <si>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</si>
  <si>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</si>
  <si>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</si>
  <si>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</si>
  <si>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</si>
  <si>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</si>
  <si>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</si>
  <si>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</si>
  <si>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</si>
  <si>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</si>
  <si>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</si>
  <si>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</si>
  <si>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</si>
  <si>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</si>
  <si>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</si>
  <si>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</si>
  <si>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</si>
  <si>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</si>
  <si>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</si>
  <si>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</si>
  <si>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</si>
  <si>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</si>
  <si>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</si>
  <si>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</si>
  <si>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</si>
  <si>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</si>
  <si>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</si>
  <si>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</si>
  <si>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</si>
  <si>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</si>
  <si>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</si>
  <si>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</si>
  <si>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</si>
  <si>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</si>
  <si>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</si>
  <si>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</si>
  <si>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</si>
  <si>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</si>
  <si>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</si>
  <si>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</si>
  <si>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</si>
  <si>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</si>
  <si>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</si>
  <si>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</si>
  <si>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</si>
  <si>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</si>
  <si>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</si>
  <si>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</si>
  <si>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</si>
  <si>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</si>
  <si>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</si>
  <si>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</si>
  <si>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</si>
  <si>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</si>
  <si>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</si>
  <si>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</si>
  <si>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</si>
  <si>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</si>
  <si>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</si>
  <si>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</si>
  <si>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</si>
  <si>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</si>
  <si>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</si>
  <si>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</si>
  <si>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</si>
  <si>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</si>
  <si>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</si>
  <si>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</si>
  <si>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</si>
  <si>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</si>
  <si>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</si>
  <si>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</si>
  <si>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</si>
  <si>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</si>
  <si>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</si>
  <si>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</si>
  <si>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</si>
  <si>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</si>
  <si>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</si>
  <si>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</si>
  <si>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</si>
  <si>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</si>
  <si>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</si>
  <si>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</si>
  <si>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</si>
  <si>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</si>
  <si>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</si>
  <si>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</si>
  <si>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</si>
  <si>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</si>
  <si>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</si>
  <si>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</si>
  <si>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</si>
  <si>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</si>
  <si>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</si>
  <si>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</si>
  <si>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</si>
  <si>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</si>
  <si>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</si>
  <si>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</si>
  <si>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</si>
  <si>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</si>
  <si>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</si>
  <si>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</si>
  <si>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</si>
  <si>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</si>
  <si>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</si>
  <si>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</si>
  <si>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</si>
  <si>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</si>
  <si>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</si>
  <si>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</si>
  <si>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</si>
  <si>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</si>
  <si>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</si>
  <si>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</si>
  <si>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</si>
  <si>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</si>
  <si>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</si>
  <si>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</si>
  <si>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</si>
  <si>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</si>
  <si>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</si>
  <si>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</si>
  <si>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</si>
  <si>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</si>
  <si>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</si>
  <si>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</si>
  <si>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</si>
  <si>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</si>
  <si>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</si>
  <si>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</si>
  <si>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</si>
  <si>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</si>
  <si>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</si>
  <si>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</si>
  <si>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</si>
  <si>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</si>
  <si>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</si>
  <si>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</si>
  <si>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</si>
  <si>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</si>
  <si>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</si>
  <si>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</si>
  <si>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</si>
  <si>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</si>
  <si>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</si>
  <si>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</si>
  <si>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</si>
  <si>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</si>
  <si>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</si>
  <si>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</si>
  <si>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</si>
  <si>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</si>
  <si>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</si>
  <si>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</si>
  <si>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</si>
  <si>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</si>
  <si>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</si>
  <si>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</si>
  <si>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</si>
  <si>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</si>
  <si>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</si>
  <si>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</si>
  <si>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</si>
  <si>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</si>
  <si>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</si>
  <si>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</si>
  <si>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</si>
  <si>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</si>
  <si>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</si>
  <si>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</si>
  <si>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</si>
  <si>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</si>
  <si>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</si>
  <si>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</si>
  <si>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</si>
  <si>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</si>
  <si>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</si>
  <si>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</si>
  <si>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</si>
  <si>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</si>
  <si>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</si>
  <si>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</si>
  <si>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</si>
  <si>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</si>
  <si>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</si>
  <si>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</si>
  <si>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</si>
  <si>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</si>
  <si>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</si>
  <si>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</si>
  <si>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</si>
  <si>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</si>
  <si>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</si>
  <si>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</si>
  <si>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</si>
  <si>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</si>
  <si>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</si>
  <si>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</si>
  <si>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</si>
  <si>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</si>
  <si>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</si>
  <si>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</si>
  <si>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</si>
  <si>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</si>
  <si>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</si>
  <si>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</si>
  <si>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</si>
  <si>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</si>
  <si>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</si>
  <si>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</si>
  <si>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</si>
  <si>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</si>
  <si>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</si>
  <si>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</si>
  <si>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</si>
  <si>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</si>
  <si>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</si>
  <si>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</si>
  <si>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</si>
  <si>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</si>
  <si>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</si>
  <si>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</si>
  <si>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</si>
  <si>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</si>
  <si>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</si>
  <si>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</si>
  <si>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</si>
  <si>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</si>
  <si>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</si>
  <si>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</si>
  <si>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</si>
  <si>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</si>
  <si>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</si>
  <si>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</si>
  <si>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</si>
  <si>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</si>
  <si>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</si>
  <si>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</si>
  <si>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</si>
  <si>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</si>
  <si>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</si>
  <si>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</si>
  <si>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</si>
  <si>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</si>
  <si>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</si>
  <si>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</si>
  <si>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</si>
  <si>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</si>
  <si>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</si>
  <si>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</si>
  <si>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</si>
  <si>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</si>
  <si>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</si>
  <si>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</si>
  <si>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</si>
  <si>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</si>
  <si>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</si>
  <si>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</si>
  <si>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</si>
  <si>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</si>
  <si>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</si>
  <si>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</si>
  <si>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</si>
  <si>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</si>
  <si>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</si>
  <si>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</si>
  <si>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</si>
  <si>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</si>
  <si>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</si>
  <si>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</si>
  <si>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</si>
  <si>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</si>
  <si>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</si>
  <si>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</si>
  <si>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</si>
  <si>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</si>
  <si>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</si>
  <si>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</si>
  <si>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</si>
  <si>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</si>
  <si>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</si>
  <si>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</si>
  <si>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</si>
  <si>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</si>
  <si>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</si>
  <si>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</si>
  <si>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</si>
  <si>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</si>
  <si>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</si>
  <si>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</si>
  <si>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</si>
  <si>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</si>
  <si>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</si>
  <si>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</si>
  <si>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</si>
  <si>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</si>
  <si>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</si>
  <si>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</si>
  <si>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</si>
  <si>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</si>
  <si>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</si>
  <si>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</si>
  <si>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</si>
  <si>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</si>
  <si>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</si>
  <si>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</si>
  <si>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</si>
  <si>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</si>
  <si>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</si>
  <si>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</si>
  <si>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</si>
  <si>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</si>
  <si>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</si>
  <si>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</si>
  <si>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</si>
  <si>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</si>
  <si>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</si>
  <si>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</si>
  <si>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</si>
  <si>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</si>
  <si>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</si>
  <si>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</si>
  <si>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</si>
  <si>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</si>
  <si>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</si>
  <si>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</si>
  <si>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</si>
  <si>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</si>
  <si>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</si>
  <si>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</si>
  <si>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</si>
  <si>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</si>
  <si>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</si>
  <si>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</si>
  <si>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</si>
  <si>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</si>
  <si>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</si>
  <si>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</si>
  <si>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</si>
  <si>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</si>
  <si>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</si>
  <si>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</si>
  <si>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</si>
  <si>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</si>
  <si>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</si>
  <si>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</si>
  <si>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</si>
  <si>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</si>
  <si>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</si>
  <si>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</si>
  <si>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</si>
  <si>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</si>
  <si>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</si>
  <si>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</si>
  <si>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</si>
  <si>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</si>
  <si>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</si>
  <si>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</si>
  <si>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</si>
  <si>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</si>
  <si>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</si>
  <si>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</si>
  <si>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</si>
  <si>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</si>
  <si>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</si>
  <si>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</si>
  <si>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</si>
  <si>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</si>
  <si>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</si>
  <si>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</si>
  <si>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</si>
  <si>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</si>
  <si>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</si>
  <si>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</si>
  <si>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</si>
  <si>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</si>
  <si>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</si>
  <si>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</si>
  <si>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</si>
  <si>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</si>
  <si>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</si>
  <si>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</si>
  <si>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</si>
  <si>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</si>
  <si>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</si>
  <si>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</si>
  <si>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</si>
  <si>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</si>
  <si>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</si>
  <si>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</si>
  <si>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</si>
  <si>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</si>
  <si>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</si>
  <si>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</si>
  <si>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</si>
  <si>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</si>
  <si>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</si>
  <si>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</si>
  <si>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</si>
  <si>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</si>
  <si>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</si>
  <si>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</si>
  <si>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</si>
  <si>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</si>
  <si>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</si>
  <si>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</si>
  <si>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</si>
  <si>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</si>
  <si>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</si>
  <si>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</si>
  <si>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</si>
  <si>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</si>
  <si>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</si>
  <si>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</si>
  <si>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</si>
  <si>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</si>
  <si>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</si>
  <si>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</si>
  <si>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</si>
  <si>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</si>
  <si>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</si>
  <si>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</si>
  <si>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</si>
  <si>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</si>
  <si>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</si>
  <si>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</si>
  <si>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</si>
  <si>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</si>
  <si>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</si>
  <si>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</si>
  <si>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</si>
  <si>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</si>
  <si>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</si>
  <si>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</si>
  <si>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</si>
  <si>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</si>
  <si>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</si>
  <si>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</si>
  <si>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</si>
  <si>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</si>
  <si>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</si>
  <si>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</si>
  <si>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</si>
  <si>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</si>
  <si>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</si>
  <si>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</si>
  <si>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</si>
  <si>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</si>
  <si>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</si>
  <si>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</si>
  <si>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</si>
  <si>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</si>
  <si>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</si>
  <si>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</si>
  <si>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</si>
  <si>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</si>
  <si>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</si>
  <si>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</si>
  <si>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</si>
  <si>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</si>
  <si>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</si>
  <si>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</si>
  <si>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</si>
  <si>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</si>
  <si>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</si>
  <si>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</si>
  <si>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</si>
  <si>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</si>
  <si>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</si>
  <si>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</si>
  <si>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</si>
  <si>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</si>
  <si>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</si>
  <si>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</si>
  <si>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</si>
  <si>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</si>
  <si>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</si>
  <si>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</si>
  <si>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</si>
  <si>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</si>
  <si>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</si>
  <si>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</si>
  <si>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</si>
  <si>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</si>
  <si>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</si>
  <si>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</si>
  <si>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</si>
  <si>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</si>
  <si>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</si>
  <si>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</si>
  <si>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</si>
  <si>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</si>
  <si>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</si>
  <si>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</si>
  <si>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</si>
  <si>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</si>
  <si>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</si>
  <si>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</si>
  <si>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</si>
  <si>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</si>
  <si>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</si>
  <si>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</si>
  <si>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</si>
  <si>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</si>
  <si>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</si>
  <si>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</si>
  <si>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</si>
  <si>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</si>
  <si>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</si>
  <si>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</si>
  <si>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</si>
  <si>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</si>
  <si>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</si>
  <si>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</si>
  <si>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</si>
  <si>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</si>
  <si>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</si>
  <si>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</si>
  <si>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</si>
  <si>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</si>
  <si>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</si>
  <si>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</si>
  <si>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</si>
  <si>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</si>
  <si>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</si>
  <si>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</si>
  <si>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</si>
  <si>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</si>
  <si>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</si>
  <si>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</si>
  <si>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</si>
  <si>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</si>
  <si>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</si>
  <si>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</si>
  <si>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</si>
  <si>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</si>
  <si>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</si>
  <si>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</si>
  <si>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</si>
  <si>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</si>
  <si>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</si>
  <si>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</si>
  <si>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</si>
  <si>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</si>
  <si>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</si>
  <si>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</si>
  <si>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</si>
  <si>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</si>
  <si>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</si>
  <si>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</si>
  <si>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</si>
  <si>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</si>
  <si>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</si>
  <si>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</si>
  <si>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</si>
  <si>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</si>
  <si>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</si>
  <si>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</si>
  <si>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</si>
  <si>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</si>
  <si>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</si>
  <si>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</si>
  <si>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</si>
  <si>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</si>
  <si>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</si>
  <si>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</si>
  <si>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</si>
  <si>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</si>
  <si>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</si>
  <si>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</si>
  <si>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</si>
  <si>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</si>
  <si>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</si>
  <si>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</si>
  <si>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</si>
  <si>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</si>
  <si>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</si>
  <si>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</si>
  <si>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</si>
  <si>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</si>
  <si>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</si>
  <si>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</si>
  <si>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</si>
  <si>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</si>
  <si>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</si>
  <si>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</si>
  <si>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</si>
  <si>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</si>
  <si>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</si>
  <si>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</si>
  <si>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</si>
  <si>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</si>
  <si>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</si>
  <si>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</si>
  <si>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</si>
  <si>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</si>
  <si>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</si>
  <si>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</si>
  <si>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</si>
  <si>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</si>
  <si>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</si>
  <si>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</si>
  <si>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</si>
  <si>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</si>
  <si>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</si>
  <si>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</si>
  <si>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</si>
  <si>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</si>
  <si>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</si>
  <si>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</si>
  <si>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</si>
  <si>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</si>
  <si>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</si>
  <si>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</si>
  <si>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</si>
  <si>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</si>
  <si>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</si>
  <si>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</si>
  <si>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</si>
  <si>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</si>
  <si>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</si>
  <si>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</si>
  <si>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</si>
  <si>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</si>
  <si>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</si>
  <si>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</si>
  <si>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</si>
  <si>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</si>
  <si>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</si>
  <si>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</si>
  <si>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</si>
  <si>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</si>
  <si>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</si>
  <si>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</si>
  <si>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</si>
  <si>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</si>
  <si>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</si>
  <si>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</si>
  <si>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</si>
  <si>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</si>
  <si>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</si>
  <si>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</si>
  <si>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</si>
  <si>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</si>
  <si>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</si>
  <si>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</si>
  <si>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</si>
  <si>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</si>
  <si>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</si>
  <si>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</si>
  <si>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</si>
  <si>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</si>
  <si>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</si>
  <si>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</si>
  <si>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</si>
  <si>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</si>
  <si>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</si>
  <si>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</si>
  <si>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</si>
  <si>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</si>
  <si>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</si>
  <si>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</si>
  <si>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</si>
  <si>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</si>
  <si>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</si>
  <si>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</si>
  <si>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</si>
  <si>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</si>
  <si>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</si>
  <si>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</si>
  <si>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</si>
  <si>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</si>
  <si>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</si>
  <si>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</si>
  <si>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</si>
  <si>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</si>
  <si>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</si>
  <si>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</si>
  <si>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</si>
  <si>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</si>
  <si>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</si>
  <si>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</si>
  <si>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</si>
  <si>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</si>
  <si>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</si>
  <si>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</si>
  <si>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</si>
  <si>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</si>
  <si>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</si>
  <si>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</si>
  <si>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</si>
  <si>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</si>
  <si>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</si>
  <si>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</si>
  <si>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</si>
  <si>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</si>
  <si>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</si>
  <si>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</si>
  <si>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</si>
  <si>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</si>
  <si>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</si>
  <si>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</si>
  <si>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</si>
  <si>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</si>
  <si>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</si>
  <si>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</si>
  <si>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</si>
  <si>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</si>
  <si>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</si>
  <si>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</si>
  <si>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</si>
  <si>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</si>
  <si>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</si>
  <si>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</si>
  <si>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</si>
  <si>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</si>
  <si>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</si>
  <si>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</si>
  <si>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</si>
  <si>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</si>
  <si>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</si>
  <si>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</si>
  <si>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</si>
  <si>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</si>
  <si>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</si>
  <si>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</si>
  <si>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</si>
  <si>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</si>
  <si>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</si>
  <si>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</si>
  <si>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</si>
  <si>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</si>
  <si>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</si>
  <si>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</si>
  <si>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</si>
  <si>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</si>
  <si>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</si>
  <si>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</si>
  <si>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</si>
  <si>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</si>
  <si>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</si>
  <si>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</si>
  <si>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</si>
  <si>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</si>
  <si>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</si>
  <si>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</si>
  <si>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</si>
  <si>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</si>
  <si>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</si>
  <si>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</si>
  <si>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</si>
  <si>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</si>
  <si>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</si>
  <si>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</si>
  <si>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</si>
  <si>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</si>
  <si>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</si>
  <si>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</si>
  <si>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</si>
  <si>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</si>
  <si>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</si>
  <si>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</si>
  <si>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</si>
  <si>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</si>
  <si>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</si>
  <si>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</si>
  <si>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</si>
  <si>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</si>
  <si>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</si>
  <si>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</si>
  <si>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</si>
  <si>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</si>
  <si>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</si>
  <si>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</si>
  <si>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</si>
  <si>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</si>
  <si>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</si>
  <si>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</si>
  <si>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</si>
  <si>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</si>
  <si>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</si>
  <si>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</si>
  <si>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</si>
  <si>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</si>
  <si>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</si>
  <si>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</si>
  <si>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</si>
  <si>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</si>
  <si>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</si>
  <si>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</si>
  <si>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</si>
  <si>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</si>
  <si>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</si>
  <si>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</si>
  <si>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</si>
  <si>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</si>
  <si>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</si>
  <si>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</si>
  <si>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</si>
  <si>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</si>
  <si>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</si>
  <si>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</si>
  <si>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</si>
  <si>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</si>
  <si>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</si>
  <si>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</si>
  <si>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</si>
  <si>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</si>
  <si>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</si>
  <si>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</si>
  <si>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</si>
  <si>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</si>
  <si>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</si>
  <si>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</si>
  <si>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</si>
  <si>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</si>
  <si>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</si>
  <si>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</si>
  <si>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</si>
  <si>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</si>
  <si>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</si>
  <si>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</si>
  <si>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</si>
  <si>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</si>
  <si>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</si>
  <si>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</si>
  <si>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</si>
  <si>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</si>
  <si>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</si>
  <si>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</si>
  <si>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</si>
  <si>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</si>
  <si>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</si>
  <si>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</si>
  <si>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</si>
  <si>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</si>
  <si>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</si>
  <si>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</si>
  <si>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</si>
  <si>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</si>
  <si>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</si>
  <si>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</si>
  <si>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</si>
  <si>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</si>
  <si>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</si>
  <si>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</si>
  <si>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</si>
  <si>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</si>
  <si>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</si>
  <si>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</si>
  <si>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</si>
  <si>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</si>
  <si>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</si>
  <si>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</si>
  <si>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</si>
  <si>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</si>
  <si>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</si>
  <si>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</si>
  <si>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</si>
  <si>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</si>
  <si>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</si>
  <si>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</si>
  <si>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</si>
  <si>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</si>
  <si>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</si>
  <si>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</si>
  <si>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</si>
  <si>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</si>
  <si>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</si>
  <si>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</si>
  <si>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</si>
  <si>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</si>
  <si>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</si>
  <si>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</si>
  <si>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</si>
  <si>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</si>
  <si>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</si>
  <si>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</si>
  <si>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</si>
  <si>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</si>
  <si>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</si>
  <si>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</si>
  <si>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</si>
  <si>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</si>
  <si>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</si>
  <si>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</si>
  <si>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</si>
  <si>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</si>
  <si>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</si>
  <si>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</si>
  <si>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</si>
  <si>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</si>
  <si>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</si>
  <si>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</si>
  <si>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</si>
  <si>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</si>
  <si>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</si>
  <si>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</si>
  <si>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</si>
  <si>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</si>
  <si>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</si>
  <si>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</si>
  <si>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</si>
  <si>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</si>
  <si>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</si>
  <si>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</si>
  <si>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</si>
  <si>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</si>
  <si>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</si>
  <si>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</si>
  <si>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</si>
  <si>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</si>
  <si>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</si>
  <si>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</si>
  <si>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</si>
  <si>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</si>
  <si>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</si>
  <si>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</si>
  <si>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</si>
  <si>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</si>
  <si>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</si>
  <si>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</si>
  <si>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</si>
  <si>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</si>
  <si>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</si>
  <si>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</si>
  <si>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</si>
  <si>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</si>
  <si>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</si>
  <si>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</si>
  <si>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</si>
  <si>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</si>
  <si>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</si>
  <si>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</si>
  <si>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</si>
  <si>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</si>
  <si>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</si>
  <si>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</si>
  <si>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</si>
  <si>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</si>
  <si>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</si>
  <si>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</si>
  <si>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</si>
  <si>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</si>
  <si>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</si>
  <si>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</si>
  <si>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</si>
  <si>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</si>
  <si>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</si>
  <si>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</si>
  <si>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</si>
  <si>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</si>
  <si>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</si>
  <si>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</si>
  <si>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</si>
  <si>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</si>
  <si>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</si>
  <si>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</si>
  <si>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</si>
  <si>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</si>
  <si>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</si>
  <si>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</si>
  <si>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</si>
  <si>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</si>
  <si>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</si>
  <si>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</si>
  <si>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</si>
  <si>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</si>
  <si>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</si>
  <si>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</si>
  <si>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</si>
  <si>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</si>
  <si>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</si>
  <si>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</si>
  <si>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</si>
  <si>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</si>
  <si>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</si>
  <si>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</si>
  <si>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</si>
  <si>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</si>
  <si>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</si>
  <si>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</si>
  <si>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</si>
  <si>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</si>
  <si>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</si>
  <si>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</si>
  <si>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</si>
  <si>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</si>
  <si>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</si>
  <si>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</si>
  <si>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</si>
  <si>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</si>
  <si>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</si>
  <si>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</si>
  <si>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</si>
  <si>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</si>
  <si>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</si>
  <si>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</si>
  <si>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</si>
  <si>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</si>
  <si>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</si>
  <si>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</si>
  <si>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</si>
  <si>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</si>
  <si>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</si>
  <si>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</si>
  <si>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</si>
  <si>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</si>
  <si>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</si>
  <si>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</si>
  <si>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</si>
  <si>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</si>
  <si>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</si>
  <si>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</si>
  <si>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</si>
  <si>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</si>
  <si>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</si>
  <si>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</si>
  <si>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</si>
  <si>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</si>
  <si>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</si>
  <si>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</si>
  <si>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</si>
  <si>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</si>
  <si>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</si>
  <si>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</si>
  <si>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</si>
  <si>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</si>
  <si>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</si>
  <si>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</si>
  <si>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</si>
  <si>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</si>
  <si>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</si>
  <si>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</si>
  <si>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</si>
  <si>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</si>
  <si>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</si>
  <si>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</si>
  <si>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</si>
  <si>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</si>
  <si>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</si>
  <si>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</si>
  <si>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</si>
  <si>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</si>
  <si>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</si>
  <si>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</si>
  <si>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</si>
  <si>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</si>
  <si>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</si>
  <si>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</si>
  <si>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</si>
  <si>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</si>
  <si>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</si>
  <si>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</si>
  <si>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</si>
  <si>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</si>
  <si>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</si>
  <si>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</si>
  <si>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</si>
  <si>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</si>
  <si>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</si>
  <si>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</si>
  <si>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</si>
  <si>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</si>
  <si>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</si>
  <si>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</si>
  <si>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</si>
  <si>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</si>
  <si>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</si>
  <si>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</si>
  <si>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</si>
  <si>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</si>
  <si>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</si>
  <si>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</si>
  <si>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</si>
  <si>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</si>
  <si>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</si>
  <si>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</si>
  <si>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</si>
  <si>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</si>
  <si>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</si>
  <si>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</si>
  <si>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</si>
  <si>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</si>
  <si>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</si>
  <si>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</si>
  <si>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</si>
  <si>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</si>
  <si>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</si>
  <si>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</si>
  <si>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</si>
  <si>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</si>
  <si>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</si>
  <si>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</si>
  <si>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</si>
  <si>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</si>
  <si>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</si>
  <si>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</si>
  <si>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</si>
  <si>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</si>
  <si>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</si>
  <si>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</si>
  <si>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</si>
  <si>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</si>
  <si>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</si>
  <si>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</si>
  <si>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</si>
  <si>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</si>
  <si>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</si>
  <si>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</si>
  <si>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</si>
  <si>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</si>
  <si>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</si>
  <si>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</si>
  <si>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</si>
  <si>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</si>
  <si>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</si>
  <si>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</si>
  <si>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</si>
  <si>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</si>
  <si>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</si>
  <si>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</si>
  <si>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</si>
  <si>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</si>
  <si>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</si>
  <si>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</si>
  <si>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</si>
  <si>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</si>
  <si>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</si>
  <si>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</si>
  <si>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</si>
  <si>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</si>
  <si>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</si>
  <si>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</si>
  <si>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</si>
  <si>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</si>
  <si>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</si>
  <si>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</si>
  <si>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</si>
  <si>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</si>
  <si>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</si>
  <si>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</si>
  <si>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</si>
  <si>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</si>
  <si>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</si>
  <si>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</si>
  <si>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</si>
  <si>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</si>
  <si>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</si>
  <si>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</si>
  <si>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</si>
  <si>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</si>
  <si>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</si>
  <si>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</si>
  <si>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</si>
  <si>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</si>
  <si>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</si>
  <si>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</si>
  <si>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</si>
  <si>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</si>
  <si>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</si>
  <si>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</si>
  <si>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</si>
  <si>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</si>
  <si>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</si>
  <si>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</si>
  <si>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</si>
  <si>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</si>
  <si>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</si>
  <si>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</si>
  <si>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</si>
  <si>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</si>
  <si>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</si>
  <si>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</si>
  <si>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</si>
  <si>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</si>
  <si>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</si>
  <si>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</si>
  <si>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</si>
  <si>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</si>
  <si>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</si>
  <si>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</si>
  <si>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</si>
  <si>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</si>
  <si>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</si>
  <si>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</si>
  <si>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</si>
  <si>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</si>
  <si>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</si>
  <si>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</si>
  <si>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</si>
  <si>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</si>
  <si>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</si>
  <si>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</si>
  <si>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</si>
  <si>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</si>
  <si>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</si>
  <si>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</si>
  <si>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</si>
  <si>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</si>
  <si>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</si>
  <si>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</si>
  <si>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</si>
  <si>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</si>
  <si>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</si>
  <si>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</si>
  <si>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</si>
  <si>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</si>
  <si>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</si>
  <si>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</si>
  <si>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</si>
  <si>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</si>
  <si>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</si>
  <si>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</si>
  <si>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</si>
  <si>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</si>
  <si>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</si>
  <si>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</si>
  <si>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</si>
  <si>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</si>
  <si>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</si>
  <si>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</si>
  <si>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</si>
  <si>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</si>
  <si>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</si>
  <si>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</si>
  <si>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</si>
  <si>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</si>
  <si>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</si>
  <si>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</si>
  <si>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</si>
  <si>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</si>
  <si>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</si>
  <si>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</si>
  <si>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</si>
  <si>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</si>
  <si>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</si>
  <si>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</si>
  <si>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</si>
  <si>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</si>
  <si>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</si>
  <si>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</si>
  <si>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</si>
  <si>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</si>
  <si>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</si>
  <si>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</si>
  <si>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</si>
  <si>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</si>
  <si>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</si>
  <si>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</si>
  <si>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</si>
  <si>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</si>
  <si>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</si>
  <si>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</si>
  <si>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</si>
  <si>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</si>
  <si>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</si>
  <si>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</si>
  <si>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</si>
  <si>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</si>
  <si>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</si>
  <si>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</si>
  <si>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</si>
  <si>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</si>
  <si>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</si>
  <si>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</si>
  <si>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</si>
  <si>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</si>
  <si>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</si>
  <si>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</si>
  <si>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</si>
  <si>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</si>
  <si>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</si>
  <si>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</si>
  <si>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</si>
  <si>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</si>
  <si>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</si>
  <si>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</si>
  <si>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</si>
  <si>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</si>
  <si>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</si>
  <si>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</si>
  <si>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</si>
  <si>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</si>
  <si>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</si>
  <si>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</si>
  <si>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</si>
  <si>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</si>
  <si>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</si>
  <si>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</si>
  <si>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</si>
  <si>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</si>
  <si>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</si>
  <si>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</si>
  <si>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</si>
  <si>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</si>
  <si>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</si>
  <si>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</si>
  <si>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</si>
  <si>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</si>
  <si>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</si>
  <si>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</si>
  <si>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</si>
  <si>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</si>
  <si>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</si>
  <si>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</si>
  <si>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</si>
  <si>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</si>
  <si>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</si>
  <si>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</si>
  <si>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</si>
  <si>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</si>
  <si>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</si>
  <si>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</si>
  <si>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</si>
  <si>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</si>
  <si>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</si>
  <si>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</si>
  <si>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</si>
  <si>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</si>
  <si>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</si>
  <si>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</si>
  <si>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</si>
  <si>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</si>
  <si>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</si>
  <si>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</si>
  <si>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</si>
  <si>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</si>
  <si>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</si>
  <si>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</si>
  <si>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</si>
  <si>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</si>
  <si>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</si>
  <si>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</si>
  <si>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</si>
  <si>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</si>
  <si>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</si>
  <si>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</si>
  <si>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</si>
  <si>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</si>
  <si>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</si>
  <si>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</si>
  <si>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</si>
  <si>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</si>
  <si>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</si>
  <si>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</si>
  <si>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</si>
  <si>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</si>
  <si>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</si>
  <si>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</si>
  <si>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</si>
  <si>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</si>
  <si>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</si>
  <si>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</si>
  <si>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</si>
  <si>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</si>
  <si>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</si>
  <si>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</si>
  <si>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</si>
  <si>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</si>
  <si>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</si>
  <si>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</si>
  <si>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</si>
  <si>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</si>
  <si>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</si>
  <si>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</si>
  <si>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</si>
  <si>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</si>
  <si>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</si>
  <si>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</si>
  <si>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</si>
  <si>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</si>
  <si>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</si>
  <si>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</si>
  <si>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</si>
  <si>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</si>
  <si>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</si>
  <si>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</si>
  <si>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</si>
  <si>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</si>
  <si>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</si>
  <si>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</si>
  <si>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</si>
  <si>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</si>
  <si>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</si>
  <si>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</si>
  <si>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</si>
  <si>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</si>
  <si>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</si>
  <si>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</si>
  <si>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</si>
  <si>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</si>
  <si>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</si>
  <si>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</si>
  <si>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</si>
  <si>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</si>
  <si>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</si>
  <si>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</si>
  <si>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</si>
  <si>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</si>
  <si>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</si>
  <si>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</si>
  <si>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</si>
  <si>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</si>
  <si>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</si>
  <si>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</si>
  <si>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</si>
  <si>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</si>
  <si>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</si>
  <si>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</si>
  <si>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</si>
  <si>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</si>
  <si>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</si>
  <si>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</si>
  <si>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</si>
  <si>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</si>
  <si>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</si>
  <si>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</si>
  <si>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</si>
  <si>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</si>
  <si>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</si>
  <si>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</si>
  <si>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</si>
  <si>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</si>
  <si>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</si>
  <si>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</si>
  <si>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</si>
  <si>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</si>
  <si>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</si>
  <si>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</si>
  <si>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</si>
  <si>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</si>
  <si>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</si>
  <si>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</si>
  <si>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</si>
  <si>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</si>
  <si>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</si>
  <si>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</si>
  <si>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</si>
  <si>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</si>
  <si>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</si>
  <si>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</si>
  <si>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</si>
  <si>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</si>
  <si>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</si>
  <si>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</si>
  <si>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</si>
  <si>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</si>
  <si>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</si>
  <si>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</si>
  <si>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</si>
  <si>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</si>
  <si>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</si>
  <si>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</si>
  <si>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</si>
  <si>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</si>
  <si>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</si>
  <si>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</si>
  <si>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</si>
  <si>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</si>
  <si>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</si>
  <si>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</si>
  <si>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</si>
  <si>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</si>
  <si>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</si>
  <si>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</si>
  <si>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</si>
  <si>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</si>
  <si>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</si>
  <si>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</si>
  <si>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</si>
  <si>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</si>
  <si>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</si>
  <si>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</si>
  <si>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</si>
  <si>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</si>
  <si>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</si>
  <si>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</si>
  <si>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</si>
  <si>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</si>
  <si>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</si>
  <si>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</si>
  <si>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</si>
  <si>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</si>
  <si>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</si>
  <si>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</si>
  <si>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</si>
  <si>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</si>
  <si>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</si>
  <si>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</si>
  <si>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</si>
  <si>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</si>
  <si>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</si>
  <si>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</si>
  <si>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</si>
  <si>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</si>
  <si>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</si>
  <si>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</si>
  <si>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</si>
  <si>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</si>
  <si>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</si>
  <si>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</si>
  <si>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</si>
  <si>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</si>
  <si>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</si>
  <si>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</si>
  <si>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</si>
  <si>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</si>
  <si>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</si>
  <si>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</si>
  <si>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</si>
  <si>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</si>
  <si>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</si>
  <si>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</si>
  <si>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</si>
  <si>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</si>
  <si>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</si>
  <si>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</si>
  <si>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</si>
  <si>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</si>
  <si>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</si>
  <si>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</si>
  <si>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</si>
  <si>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</si>
  <si>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</si>
  <si>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</si>
  <si>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</si>
  <si>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</si>
  <si>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</si>
  <si>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</si>
  <si>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</si>
  <si>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</si>
  <si>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</si>
  <si>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</si>
  <si>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</si>
  <si>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</si>
  <si>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</si>
  <si>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</si>
  <si>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</si>
  <si>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</si>
  <si>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</si>
  <si>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</si>
  <si>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</si>
  <si>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</si>
  <si>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</si>
  <si>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</si>
  <si>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</si>
  <si>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</si>
  <si>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</si>
  <si>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</si>
  <si>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</si>
  <si>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</si>
  <si>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</si>
  <si>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</si>
  <si>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</si>
  <si>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</si>
  <si>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</si>
  <si>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</si>
  <si>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</si>
  <si>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</si>
  <si>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</si>
  <si>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</si>
  <si>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</si>
  <si>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</si>
  <si>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</si>
  <si>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</si>
  <si>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</si>
  <si>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</si>
  <si>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</si>
  <si>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</si>
  <si>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</si>
  <si>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</si>
  <si>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</si>
  <si>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</si>
  <si>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</si>
  <si>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</si>
  <si>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</si>
  <si>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</si>
  <si>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</si>
  <si>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</si>
  <si>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</si>
  <si>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</si>
  <si>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</si>
  <si>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</si>
  <si>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</si>
  <si>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</si>
  <si>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</si>
  <si>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</si>
  <si>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</si>
  <si>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</si>
  <si>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</si>
  <si>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</si>
  <si>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</si>
  <si>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</si>
  <si>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</si>
  <si>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</si>
  <si>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</si>
  <si>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</si>
  <si>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</si>
  <si>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</si>
  <si>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</si>
  <si>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</si>
  <si>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</si>
  <si>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</si>
  <si>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</si>
  <si>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</si>
  <si>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</si>
  <si>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</si>
  <si>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</si>
  <si>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</si>
  <si>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</si>
  <si>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</si>
  <si>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</si>
  <si>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</si>
  <si>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</si>
  <si>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</si>
  <si>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</si>
  <si>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</si>
  <si>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</si>
  <si>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</si>
  <si>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</si>
  <si>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</si>
  <si>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</si>
  <si>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</si>
  <si>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</si>
  <si>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</si>
  <si>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</si>
  <si>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</si>
  <si>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</si>
  <si>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</si>
  <si>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</si>
  <si>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</si>
  <si>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</si>
  <si>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</si>
  <si>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</si>
  <si>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</si>
  <si>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</si>
  <si>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</si>
  <si>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</si>
  <si>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</si>
  <si>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</si>
  <si>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</si>
  <si>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</si>
  <si>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</si>
  <si>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</si>
  <si>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</si>
  <si>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</si>
  <si>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</si>
  <si>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</si>
  <si>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</si>
  <si>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</si>
  <si>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</si>
  <si>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</si>
  <si>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</si>
  <si>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</si>
  <si>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</si>
  <si>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</si>
  <si>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</si>
  <si>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</si>
  <si>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</si>
  <si>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</si>
  <si>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</si>
  <si>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</si>
  <si>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</si>
  <si>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</si>
  <si>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</si>
  <si>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</si>
  <si>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</si>
  <si>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</si>
  <si>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</si>
  <si>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</si>
  <si>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</si>
  <si>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</si>
  <si>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</si>
  <si>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</si>
  <si>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</si>
  <si>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</si>
  <si>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</si>
  <si>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</si>
  <si>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</si>
  <si>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</si>
  <si>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</si>
  <si>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</si>
  <si>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</si>
  <si>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</si>
  <si>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</si>
  <si>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</si>
  <si>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</si>
  <si>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</si>
  <si>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</si>
  <si>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</si>
  <si>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</si>
  <si>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</si>
  <si>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</si>
  <si>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</si>
  <si>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</si>
  <si>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</si>
  <si>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</si>
  <si>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</si>
  <si>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</si>
  <si>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</si>
  <si>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</si>
  <si>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</si>
  <si>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</si>
  <si>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</si>
  <si>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</si>
  <si>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</si>
  <si>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</si>
  <si>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</si>
  <si>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</si>
  <si>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</si>
  <si>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</si>
  <si>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</si>
  <si>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</si>
  <si>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</si>
  <si>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</si>
  <si>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</si>
  <si>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</si>
  <si>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</si>
  <si>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</si>
  <si>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</si>
  <si>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</si>
  <si>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</si>
  <si>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</si>
  <si>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</si>
  <si>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</si>
  <si>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</si>
  <si>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</si>
  <si>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</si>
  <si>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</si>
  <si>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</si>
  <si>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</si>
  <si>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</si>
  <si>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</si>
  <si>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</si>
  <si>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</si>
  <si>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</si>
  <si>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</si>
  <si>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</si>
  <si>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</si>
  <si>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</si>
  <si>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</si>
  <si>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</si>
  <si>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</si>
  <si>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</si>
  <si>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</si>
  <si>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</si>
  <si>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</si>
  <si>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</si>
  <si>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</si>
  <si>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</si>
  <si>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</si>
  <si>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</si>
  <si>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</si>
  <si>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</si>
  <si>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</si>
  <si>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</si>
  <si>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</si>
  <si>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</si>
  <si>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</si>
  <si>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</si>
  <si>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</si>
  <si>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</si>
  <si>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</si>
  <si>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</si>
  <si>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</si>
  <si>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</si>
  <si>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</si>
  <si>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</si>
  <si>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</si>
  <si>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</si>
  <si>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</si>
  <si>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</si>
  <si>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</si>
  <si>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</si>
  <si>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</si>
  <si>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</si>
  <si>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</si>
  <si>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</si>
  <si>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</si>
  <si>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</si>
  <si>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</si>
  <si>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</si>
  <si>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</si>
  <si>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</si>
  <si>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</si>
  <si>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</si>
  <si>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</si>
  <si>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</si>
  <si>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</si>
  <si>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</si>
  <si>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</si>
  <si>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</si>
  <si>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</si>
  <si>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</si>
  <si>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</si>
  <si>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</si>
  <si>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</si>
  <si>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</si>
  <si>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</si>
  <si>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</si>
  <si>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</si>
  <si>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</si>
  <si>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</si>
  <si>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</si>
  <si>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</si>
  <si>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</si>
  <si>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</si>
  <si>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</si>
  <si>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</si>
  <si>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</si>
  <si>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</si>
  <si>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</si>
  <si>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</si>
  <si>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</si>
  <si>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</si>
  <si>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</si>
  <si>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</si>
  <si>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</si>
  <si>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</si>
  <si>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</si>
  <si>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</si>
  <si>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</si>
  <si>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</si>
  <si>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</si>
  <si>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</si>
  <si>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</si>
  <si>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</si>
  <si>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</si>
  <si>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</si>
  <si>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</si>
  <si>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</si>
  <si>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</si>
  <si>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</si>
  <si>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</si>
  <si>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</si>
  <si>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</si>
  <si>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</si>
  <si>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</si>
  <si>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</si>
  <si>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</si>
  <si>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</si>
  <si>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</si>
  <si>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</si>
  <si>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</si>
  <si>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</si>
  <si>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</si>
  <si>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</si>
  <si>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</si>
  <si>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</si>
  <si>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</si>
  <si>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</si>
  <si>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</si>
  <si>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</si>
  <si>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</si>
  <si>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</si>
  <si>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</si>
  <si>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</si>
  <si>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</si>
  <si>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</si>
  <si>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</si>
  <si>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</si>
  <si>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</si>
  <si>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</si>
  <si>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</si>
  <si>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</si>
  <si>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</si>
  <si>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</si>
  <si>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</si>
  <si>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</si>
  <si>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</si>
  <si>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</si>
  <si>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</si>
  <si>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</si>
  <si>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</si>
  <si>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</si>
  <si>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</si>
  <si>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</si>
  <si>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</si>
  <si>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</si>
  <si>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</si>
  <si>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</si>
  <si>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</si>
  <si>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</si>
  <si>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</si>
  <si>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</si>
  <si>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</si>
  <si>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</si>
  <si>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</si>
  <si>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</si>
  <si>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</si>
  <si>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</si>
  <si>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</si>
  <si>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</si>
  <si>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</si>
  <si>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</si>
  <si>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</si>
  <si>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</si>
  <si>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</si>
  <si>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</si>
  <si>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</si>
  <si>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</si>
  <si>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</si>
  <si>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</si>
  <si>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</si>
  <si>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</si>
  <si>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</si>
  <si>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</si>
  <si>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</si>
  <si>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</si>
  <si>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</si>
  <si>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</si>
  <si>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</si>
  <si>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</si>
  <si>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</si>
  <si>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</si>
  <si>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</si>
  <si>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</si>
  <si>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</si>
  <si>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</si>
  <si>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</si>
  <si>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</si>
  <si>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</si>
  <si>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</si>
  <si>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</si>
  <si>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</si>
  <si>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</si>
  <si>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</si>
  <si>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</si>
  <si>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</si>
  <si>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</si>
  <si>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</si>
  <si>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</si>
  <si>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</si>
  <si>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</si>
  <si>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</si>
  <si>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</si>
  <si>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</si>
  <si>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</si>
  <si>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</si>
  <si>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</si>
  <si>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</si>
  <si>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</si>
  <si>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</si>
  <si>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</si>
  <si>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</si>
  <si>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</si>
  <si>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</si>
  <si>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</si>
  <si>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</si>
  <si>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</si>
  <si>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</si>
  <si>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</si>
  <si>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</si>
  <si>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</si>
  <si>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</si>
  <si>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</si>
  <si>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</si>
  <si>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</si>
  <si>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</si>
  <si>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</si>
  <si>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</si>
  <si>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</si>
  <si>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</si>
  <si>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</si>
  <si>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</si>
  <si>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</si>
  <si>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</si>
  <si>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</si>
  <si>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</si>
  <si>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</si>
  <si>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</si>
  <si>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</si>
  <si>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</si>
  <si>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</si>
  <si>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</si>
  <si>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</si>
  <si>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</si>
  <si>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</si>
  <si>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</si>
  <si>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</si>
  <si>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</si>
  <si>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</si>
  <si>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</si>
  <si>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</si>
  <si>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</si>
  <si>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</si>
  <si>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</si>
  <si>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</si>
  <si>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</si>
  <si>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</si>
  <si>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</si>
  <si>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</si>
  <si>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</si>
  <si>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</si>
  <si>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</si>
  <si>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</si>
  <si>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</si>
  <si>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</si>
  <si>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</si>
  <si>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</si>
  <si>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</si>
  <si>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</si>
  <si>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</si>
  <si>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</si>
  <si>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</si>
  <si>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</si>
  <si>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</si>
  <si>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</si>
  <si>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</si>
  <si>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</si>
  <si>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</si>
  <si>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</si>
  <si>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</si>
  <si>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</si>
  <si>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</si>
  <si>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</si>
  <si>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</si>
  <si>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</si>
  <si>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</si>
  <si>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</si>
  <si>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</si>
  <si>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</si>
  <si>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</si>
  <si>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</si>
  <si>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</si>
  <si>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</si>
  <si>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</si>
  <si>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</si>
  <si>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</si>
  <si>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</si>
  <si>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</si>
  <si>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</si>
  <si>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</si>
  <si>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</si>
  <si>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</si>
  <si>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</si>
  <si>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</si>
  <si>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</si>
  <si>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</si>
  <si>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</si>
  <si>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</si>
  <si>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</si>
  <si>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</si>
  <si>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</si>
  <si>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</si>
  <si>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</si>
  <si>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</si>
  <si>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</si>
  <si>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</si>
  <si>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</si>
  <si>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</si>
  <si>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</si>
  <si>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</si>
  <si>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</si>
  <si>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</si>
  <si>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</si>
  <si>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</si>
  <si>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</si>
  <si>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</si>
  <si>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</si>
  <si>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</si>
  <si>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</si>
  <si>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</si>
  <si>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</si>
  <si>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</si>
  <si>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</si>
  <si>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</si>
  <si>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</si>
  <si>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</si>
  <si>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</si>
  <si>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</si>
  <si>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</si>
  <si>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</si>
  <si>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</si>
  <si>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</si>
  <si>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</si>
  <si>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</si>
  <si>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</si>
  <si>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</si>
  <si>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</si>
  <si>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</si>
  <si>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</si>
  <si>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</si>
  <si>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</si>
  <si>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</si>
  <si>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</si>
  <si>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</si>
  <si>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</si>
  <si>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</si>
  <si>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</si>
  <si>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</si>
  <si>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</si>
  <si>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</si>
  <si>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</si>
  <si>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</si>
  <si>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</si>
  <si>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</si>
  <si>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</si>
  <si>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</si>
  <si>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</si>
  <si>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</si>
  <si>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</si>
  <si>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</si>
  <si>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</si>
  <si>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</si>
  <si>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</si>
  <si>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</si>
  <si>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</si>
  <si>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</si>
  <si>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</si>
  <si>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</si>
  <si>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</si>
  <si>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</si>
  <si>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</si>
  <si>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</si>
  <si>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</si>
  <si>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</si>
  <si>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</si>
  <si>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</si>
  <si>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</si>
  <si>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</si>
  <si>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</si>
  <si>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</si>
  <si>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</si>
  <si>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</si>
  <si>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</si>
  <si>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</si>
  <si>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</si>
  <si>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</si>
  <si>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</si>
  <si>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</si>
  <si>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</si>
  <si>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</si>
  <si>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</si>
  <si>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</si>
  <si>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</si>
  <si>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</si>
  <si>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</si>
  <si>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</si>
  <si>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</si>
  <si>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</si>
  <si>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</si>
  <si>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</si>
  <si>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</si>
  <si>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</si>
  <si>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</si>
  <si>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</si>
  <si>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</si>
  <si>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</si>
  <si>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</si>
  <si>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</si>
  <si>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</si>
  <si>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</si>
  <si>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</si>
  <si>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</si>
  <si>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</si>
  <si>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</si>
  <si>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</si>
  <si>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</si>
  <si>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</si>
  <si>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</si>
  <si>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</si>
  <si>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</si>
  <si>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</si>
  <si>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</si>
  <si>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</si>
  <si>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</si>
  <si>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</si>
  <si>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</si>
  <si>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</si>
  <si>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</si>
  <si>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</si>
  <si>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</si>
  <si>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</si>
  <si>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</si>
  <si>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</si>
  <si>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</si>
  <si>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</si>
  <si>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</si>
  <si>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</si>
  <si>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</si>
  <si>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</si>
  <si>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</si>
  <si>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</si>
  <si>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</si>
  <si>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</si>
  <si>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</si>
  <si>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</si>
  <si>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</si>
  <si>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</si>
  <si>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</si>
  <si>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</si>
  <si>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</si>
  <si>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</si>
  <si>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</si>
  <si>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</si>
  <si>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</si>
  <si>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</si>
  <si>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</si>
  <si>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</si>
  <si>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</si>
  <si>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</si>
  <si>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</si>
  <si>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</si>
  <si>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</si>
  <si>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</si>
  <si>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</si>
  <si>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</si>
  <si>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</si>
  <si>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</si>
  <si>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</si>
  <si>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</si>
  <si>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</si>
  <si>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</si>
  <si>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</si>
  <si>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</si>
  <si>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</si>
  <si>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</si>
  <si>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</si>
  <si>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</si>
  <si>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</si>
  <si>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</si>
  <si>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</si>
  <si>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</si>
  <si>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</si>
  <si>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</si>
  <si>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</si>
  <si>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</si>
  <si>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</si>
  <si>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</si>
  <si>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</si>
  <si>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</si>
  <si>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</si>
  <si>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</si>
  <si>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</si>
  <si>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</si>
  <si>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</si>
  <si>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</si>
  <si>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</si>
  <si>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</si>
  <si>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</si>
  <si>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</si>
  <si>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</si>
  <si>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</si>
  <si>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</si>
  <si>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</si>
  <si>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</si>
  <si>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</si>
  <si>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</si>
  <si>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</si>
  <si>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</si>
  <si>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</si>
  <si>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</si>
  <si>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</si>
  <si>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</si>
  <si>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</si>
  <si>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</si>
  <si>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</si>
  <si>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</si>
  <si>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</si>
  <si>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</si>
  <si>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</si>
  <si>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</si>
  <si>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</si>
  <si>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</si>
  <si>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</si>
  <si>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</si>
  <si>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</si>
  <si>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</si>
  <si>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</si>
  <si>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</si>
  <si>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</si>
  <si>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</si>
  <si>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</si>
  <si>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</si>
  <si>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</si>
  <si>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</si>
  <si>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</si>
  <si>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</si>
  <si>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</si>
  <si>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</si>
  <si>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</si>
  <si>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</si>
  <si>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</si>
  <si>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</si>
  <si>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</si>
  <si>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</si>
  <si>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</si>
  <si>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</si>
  <si>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</si>
  <si>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</si>
  <si>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</si>
  <si>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</si>
  <si>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</si>
  <si>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</si>
  <si>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</si>
  <si>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</si>
  <si>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</si>
  <si>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</si>
  <si>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</si>
  <si>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</si>
  <si>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</si>
  <si>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</si>
  <si>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</si>
  <si>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</si>
  <si>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</si>
  <si>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</si>
  <si>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</si>
  <si>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</si>
  <si>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</si>
  <si>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</si>
  <si>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</si>
  <si>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</si>
  <si>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</si>
  <si>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</si>
  <si>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</si>
  <si>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</si>
  <si>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</si>
  <si>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</si>
  <si>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</si>
  <si>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</si>
  <si>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</si>
  <si>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</si>
  <si>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</si>
  <si>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</si>
  <si>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</si>
  <si>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</si>
  <si>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</si>
  <si>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</si>
  <si>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</si>
  <si>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</si>
  <si>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</si>
  <si>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</si>
  <si>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</si>
  <si>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</si>
  <si>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</si>
  <si>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</si>
  <si>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</si>
  <si>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</si>
  <si>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</si>
  <si>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</si>
  <si>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</si>
  <si>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</si>
  <si>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</si>
  <si>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</si>
  <si>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</si>
  <si>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</si>
  <si>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</si>
  <si>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</si>
  <si>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</si>
  <si>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</si>
  <si>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</si>
  <si>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</si>
  <si>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</si>
  <si>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</si>
  <si>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</si>
  <si>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</si>
  <si>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</si>
  <si>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</si>
  <si>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</si>
  <si>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</si>
  <si>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</si>
  <si>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</si>
  <si>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</si>
  <si>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</si>
  <si>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</si>
  <si>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</si>
  <si>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</si>
  <si>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</si>
  <si>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</si>
  <si>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</si>
  <si>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</si>
  <si>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</si>
  <si>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</si>
  <si>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</si>
  <si>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</si>
  <si>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</si>
  <si>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</si>
  <si>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</si>
  <si>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</si>
  <si>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</si>
  <si>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</si>
  <si>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</si>
  <si>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</si>
  <si>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</si>
  <si>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</si>
  <si>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</si>
  <si>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</si>
  <si>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</si>
  <si>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</si>
  <si>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</si>
  <si>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</si>
  <si>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</si>
  <si>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</si>
  <si>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</si>
  <si>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</si>
  <si>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</si>
  <si>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</si>
  <si>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</si>
  <si>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</si>
  <si>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</si>
  <si>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</si>
  <si>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</si>
  <si>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</si>
  <si>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</si>
  <si>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</si>
  <si>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</si>
  <si>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</si>
  <si>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</si>
  <si>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</si>
  <si>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</si>
  <si>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</si>
  <si>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</si>
  <si>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</si>
  <si>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</si>
  <si>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</si>
  <si>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</si>
  <si>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</si>
  <si>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</si>
  <si>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</si>
  <si>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</si>
  <si>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</si>
  <si>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</si>
  <si>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</si>
  <si>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</si>
  <si>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</si>
  <si>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</si>
  <si>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</si>
  <si>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</si>
  <si>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</si>
  <si>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</si>
  <si>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</si>
  <si>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</si>
  <si>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</si>
  <si>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</si>
  <si>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</si>
  <si>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</si>
  <si>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</si>
  <si>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</si>
  <si>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</si>
  <si>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</si>
  <si>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</si>
  <si>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</si>
  <si>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</si>
  <si>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</si>
  <si>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</si>
  <si>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</si>
  <si>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</si>
  <si>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</si>
  <si>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</si>
  <si>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</si>
  <si>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</si>
  <si>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</si>
  <si>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</si>
  <si>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</si>
  <si>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</si>
  <si>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</si>
  <si>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</si>
  <si>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</si>
  <si>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</si>
  <si>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</si>
  <si>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</si>
  <si>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</si>
  <si>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</si>
  <si>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</si>
  <si>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</si>
  <si>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</si>
  <si>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</si>
  <si>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</si>
  <si>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</si>
  <si>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</si>
  <si>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</si>
  <si>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</si>
  <si>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</si>
  <si>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</si>
  <si>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</si>
  <si>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</si>
  <si>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</si>
  <si>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</si>
  <si>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</si>
  <si>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</si>
  <si>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</si>
  <si>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</si>
  <si>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</si>
  <si>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</si>
  <si>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</si>
  <si>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</si>
  <si>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</si>
  <si>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</si>
  <si>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</si>
  <si>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</si>
  <si>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</si>
  <si>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</si>
  <si>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</si>
  <si>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</si>
  <si>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</si>
  <si>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</si>
  <si>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</si>
  <si>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</si>
  <si>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</si>
  <si>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</si>
  <si>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</si>
  <si>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</si>
  <si>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</si>
  <si>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</si>
  <si>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</si>
  <si>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</si>
  <si>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</si>
  <si>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</si>
  <si>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</si>
  <si>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</si>
  <si>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</si>
  <si>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</si>
  <si>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</si>
  <si>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</si>
  <si>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</si>
  <si>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</si>
  <si>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</si>
  <si>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</si>
  <si>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</si>
  <si>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</si>
  <si>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</si>
  <si>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</si>
  <si>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</si>
  <si>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</si>
  <si>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</si>
  <si>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</si>
  <si>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</si>
  <si>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</si>
  <si>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</si>
  <si>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</si>
  <si>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</si>
  <si>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</si>
  <si>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</si>
  <si>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</si>
  <si>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</si>
  <si>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</si>
  <si>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</si>
  <si>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</si>
  <si>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</si>
  <si>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</si>
  <si>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</si>
  <si>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</si>
  <si>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</si>
  <si>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</si>
  <si>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</si>
  <si>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</si>
  <si>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</si>
  <si>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</si>
  <si>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</si>
  <si>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</si>
  <si>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</si>
  <si>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</si>
  <si>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</si>
  <si>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</si>
  <si>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</si>
  <si>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</si>
  <si>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</si>
  <si>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</si>
  <si>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</si>
  <si>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</si>
  <si>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</si>
  <si>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</si>
  <si>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</si>
  <si>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</si>
  <si>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</si>
  <si>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</si>
  <si>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</si>
  <si>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</si>
  <si>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</si>
  <si>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</si>
  <si>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</si>
  <si>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</si>
  <si>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</si>
  <si>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</si>
  <si>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</si>
  <si>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</si>
  <si>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</si>
  <si>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</si>
  <si>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</si>
  <si>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</si>
  <si>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</si>
  <si>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</si>
  <si>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</si>
  <si>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</si>
  <si>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</si>
  <si>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</si>
  <si>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</si>
  <si>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</si>
  <si>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</si>
  <si>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</si>
  <si>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</si>
  <si>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</si>
  <si>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</si>
  <si>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</si>
  <si>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</si>
  <si>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</si>
  <si>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</si>
  <si>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</si>
  <si>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</si>
  <si>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</si>
  <si>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</si>
  <si>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</si>
  <si>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</si>
  <si>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</si>
  <si>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</si>
  <si>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</si>
  <si>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</si>
  <si>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</si>
  <si>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</si>
  <si>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</si>
  <si>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</si>
  <si>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</si>
  <si>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</si>
  <si>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</si>
  <si>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</si>
  <si>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</si>
  <si>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</si>
  <si>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</si>
  <si>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</si>
  <si>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</si>
  <si>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</si>
  <si>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</si>
  <si>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</si>
  <si>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</si>
  <si>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</si>
  <si>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</si>
  <si>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</si>
  <si>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</si>
  <si>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</si>
  <si>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</si>
  <si>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</si>
  <si>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</si>
  <si>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</si>
  <si>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</si>
  <si>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</si>
  <si>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</si>
  <si>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</si>
  <si>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</si>
  <si>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</si>
  <si>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</si>
  <si>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</si>
  <si>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</si>
  <si>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</si>
  <si>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</si>
  <si>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</si>
  <si>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</si>
  <si>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</si>
  <si>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</si>
  <si>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</si>
  <si>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</si>
  <si>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</si>
  <si>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</si>
  <si>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</si>
  <si>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</si>
  <si>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</si>
  <si>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</si>
  <si>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</si>
  <si>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</si>
  <si>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</si>
  <si>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</si>
  <si>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</si>
  <si>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</si>
  <si>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</si>
  <si>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</si>
  <si>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</si>
  <si>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</si>
  <si>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</si>
  <si>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</si>
  <si>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</si>
  <si>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</si>
  <si>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</si>
  <si>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</si>
  <si>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</si>
  <si>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</si>
  <si>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</si>
  <si>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</si>
  <si>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</si>
  <si>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</si>
  <si>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</si>
  <si>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</si>
  <si>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</si>
  <si>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</si>
  <si>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</si>
  <si>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</si>
  <si>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</si>
  <si>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</si>
  <si>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</si>
  <si>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</si>
  <si>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</si>
  <si>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</si>
  <si>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</si>
  <si>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</si>
  <si>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</si>
  <si>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</si>
  <si>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</si>
  <si>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</si>
  <si>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</si>
  <si>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</si>
  <si>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</si>
  <si>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</si>
  <si>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</si>
  <si>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</si>
  <si>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</si>
  <si>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</si>
  <si>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</si>
  <si>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</si>
  <si>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</si>
  <si>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</si>
  <si>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</si>
  <si>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</si>
  <si>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</si>
  <si>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</si>
  <si>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</si>
  <si>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</si>
  <si>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</si>
  <si>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</si>
  <si>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</si>
  <si>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</si>
  <si>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</si>
  <si>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</si>
  <si>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</si>
  <si>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</si>
  <si>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</si>
  <si>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</si>
  <si>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</si>
  <si>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</si>
  <si>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</si>
  <si>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</si>
  <si>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</si>
  <si>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</si>
  <si>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</si>
  <si>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</si>
  <si>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</si>
  <si>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</si>
  <si>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</si>
  <si>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</si>
  <si>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</si>
  <si>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</si>
  <si>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</si>
  <si>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</si>
  <si>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</si>
  <si>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</si>
  <si>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</si>
  <si>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</si>
  <si>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</si>
  <si>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</si>
  <si>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</si>
  <si>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</si>
  <si>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</si>
  <si>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</si>
  <si>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</si>
  <si>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</si>
  <si>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</si>
  <si>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</si>
  <si>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</si>
  <si>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</si>
  <si>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</si>
  <si>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</si>
  <si>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</si>
  <si>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</si>
  <si>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</si>
  <si>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</si>
  <si>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</si>
  <si>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</si>
  <si>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</si>
  <si>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</si>
  <si>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</si>
  <si>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</si>
  <si>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</si>
  <si>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</si>
  <si>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</si>
  <si>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</si>
  <si>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</si>
  <si>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</si>
  <si>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</si>
  <si>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</si>
  <si>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</si>
  <si>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</si>
  <si>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</si>
  <si>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</si>
  <si>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</si>
  <si>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</si>
  <si>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</si>
  <si>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</si>
  <si>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</si>
  <si>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</si>
  <si>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</si>
  <si>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</si>
  <si>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</si>
  <si>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</si>
  <si>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</si>
  <si>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</si>
  <si>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</si>
  <si>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</si>
  <si>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</si>
  <si>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</si>
  <si>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</si>
  <si>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</si>
  <si>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</si>
  <si>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</si>
  <si>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</si>
  <si>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</si>
  <si>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</si>
  <si>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</si>
  <si>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</si>
  <si>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</si>
  <si>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</si>
  <si>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</si>
  <si>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</si>
  <si>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</si>
  <si>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</si>
  <si>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</si>
  <si>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</si>
  <si>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</si>
  <si>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</si>
  <si>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</si>
  <si>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</si>
  <si>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</si>
  <si>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</si>
  <si>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</si>
  <si>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</si>
  <si>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</si>
  <si>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</si>
  <si>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</si>
  <si>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</si>
  <si>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</si>
  <si>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</si>
  <si>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</si>
  <si>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</si>
  <si>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</si>
  <si>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</si>
  <si>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</si>
  <si>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</si>
  <si>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</si>
  <si>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</si>
  <si>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</si>
  <si>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</si>
  <si>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</si>
  <si>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</si>
  <si>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</si>
  <si>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</si>
  <si>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</si>
  <si>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</si>
  <si>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</si>
  <si>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</si>
  <si>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</si>
  <si>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</si>
  <si>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</si>
  <si>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</si>
  <si>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</si>
  <si>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</si>
  <si>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</si>
  <si>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</si>
  <si>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</si>
  <si>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</si>
  <si>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</si>
  <si>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</si>
  <si>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</si>
  <si>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</si>
  <si>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</si>
  <si>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</si>
  <si>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</si>
  <si>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</si>
  <si>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</si>
  <si>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</si>
  <si>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</si>
  <si>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</si>
  <si>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</si>
  <si>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</si>
  <si>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</si>
  <si>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</si>
  <si>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</si>
  <si>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</si>
  <si>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</si>
  <si>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</si>
  <si>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</si>
  <si>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</si>
  <si>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</si>
  <si>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</si>
  <si>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</si>
  <si>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</si>
  <si>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</si>
  <si>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</si>
  <si>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</si>
  <si>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</si>
  <si>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</si>
  <si>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</si>
  <si>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</si>
  <si>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</si>
  <si>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</si>
  <si>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</si>
  <si>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</si>
  <si>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</si>
  <si>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</si>
  <si>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</si>
  <si>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</si>
  <si>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</si>
  <si>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</si>
  <si>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</si>
  <si>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</si>
  <si>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</si>
  <si>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</si>
  <si>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</si>
  <si>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</si>
  <si>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</si>
  <si>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</si>
  <si>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</si>
  <si>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</si>
  <si>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</si>
  <si>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</si>
  <si>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</si>
  <si>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</si>
  <si>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</si>
  <si>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</si>
  <si>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</si>
  <si>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</si>
  <si>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</si>
  <si>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</si>
  <si>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</si>
  <si>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</si>
  <si>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</si>
  <si>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</si>
  <si>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</si>
  <si>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</si>
  <si>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</si>
  <si>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</si>
  <si>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</si>
  <si>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</si>
  <si>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</si>
  <si>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</si>
  <si>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</si>
  <si>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</si>
  <si>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</si>
  <si>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</si>
  <si>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</si>
  <si>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</si>
  <si>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</si>
  <si>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</si>
  <si>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</si>
  <si>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</si>
  <si>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</si>
  <si>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</si>
  <si>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</si>
  <si>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</si>
  <si>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</si>
  <si>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</si>
  <si>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</si>
  <si>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</si>
  <si>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</si>
  <si>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</si>
  <si>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</si>
  <si>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</si>
  <si>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</si>
  <si>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</si>
  <si>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</si>
  <si>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</si>
  <si>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</si>
  <si>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</si>
  <si>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</si>
  <si>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</si>
  <si>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</si>
  <si>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</si>
  <si>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</si>
  <si>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</si>
  <si>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</si>
  <si>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</si>
  <si>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</si>
  <si>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</si>
  <si>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</si>
  <si>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</si>
  <si>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</si>
  <si>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</si>
  <si>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</si>
  <si>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</si>
  <si>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</si>
  <si>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</si>
  <si>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</si>
  <si>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</si>
  <si>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</si>
  <si>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</si>
  <si>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</si>
  <si>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</si>
  <si>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</si>
  <si>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</si>
  <si>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</si>
  <si>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</si>
  <si>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</si>
  <si>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</si>
  <si>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</si>
  <si>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</si>
  <si>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</si>
  <si>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</si>
  <si>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</si>
  <si>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</si>
  <si>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</si>
  <si>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</si>
  <si>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</si>
  <si>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</si>
  <si>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</si>
  <si>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</si>
  <si>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</si>
  <si>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</si>
  <si>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</si>
  <si>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</si>
  <si>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</si>
  <si>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</si>
  <si>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</si>
  <si>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</si>
  <si>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</si>
  <si>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</si>
  <si>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</si>
  <si>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</si>
  <si>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</si>
  <si>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</si>
  <si>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</si>
  <si>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</si>
  <si>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</si>
  <si>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</si>
  <si>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</si>
  <si>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</si>
  <si>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</si>
  <si>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</si>
  <si>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</si>
  <si>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</si>
  <si>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</si>
  <si>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</si>
  <si>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</si>
  <si>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</si>
  <si>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</si>
  <si>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</si>
  <si>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</si>
  <si>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</si>
  <si>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</si>
  <si>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</si>
  <si>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</si>
  <si>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</si>
  <si>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</si>
  <si>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</si>
  <si>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</si>
  <si>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</si>
  <si>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</si>
  <si>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</si>
  <si>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</si>
  <si>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</si>
  <si>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</si>
  <si>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</si>
  <si>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</si>
  <si>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</si>
  <si>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</si>
  <si>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</si>
  <si>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</si>
  <si>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</si>
  <si>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</si>
  <si>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</si>
  <si>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</si>
  <si>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</si>
  <si>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</si>
  <si>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</si>
  <si>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</si>
  <si>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</si>
  <si>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</si>
  <si>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</si>
  <si>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</si>
  <si>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</si>
  <si>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</si>
  <si>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</si>
  <si>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</si>
  <si>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</si>
  <si>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</si>
  <si>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</si>
  <si>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</si>
  <si>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</si>
  <si>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</si>
  <si>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</si>
  <si>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</si>
  <si>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</si>
  <si>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</si>
  <si>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</si>
  <si>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</si>
  <si>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</si>
  <si>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</si>
  <si>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</si>
  <si>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</si>
  <si>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</si>
  <si>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</si>
  <si>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</si>
  <si>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</si>
  <si>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</si>
  <si>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</si>
  <si>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</si>
  <si>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</si>
  <si>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</si>
  <si>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</si>
  <si>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</si>
  <si>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</si>
  <si>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</si>
  <si>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</si>
  <si>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</si>
  <si>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</si>
  <si>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</si>
  <si>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</si>
  <si>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</si>
  <si>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</si>
  <si>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</si>
  <si>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</si>
  <si>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</si>
  <si>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</si>
  <si>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</si>
  <si>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</si>
  <si>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</si>
  <si>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</si>
  <si>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</si>
  <si>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</si>
  <si>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</si>
  <si>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</si>
  <si>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</si>
  <si>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</si>
  <si>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</si>
  <si>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</si>
  <si>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</si>
  <si>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</si>
  <si>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</si>
  <si>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</si>
  <si>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</si>
  <si>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</si>
  <si>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</si>
  <si>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</si>
  <si>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</si>
  <si>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</si>
  <si>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</si>
  <si>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</si>
  <si>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</si>
  <si>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</si>
  <si>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</si>
  <si>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</si>
  <si>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</si>
  <si>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</si>
  <si>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</si>
  <si>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</si>
  <si>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</si>
  <si>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</si>
  <si>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</si>
  <si>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</si>
  <si>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</si>
  <si>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</si>
  <si>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</si>
  <si>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</si>
  <si>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</si>
  <si>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</si>
  <si>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</si>
  <si>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</si>
  <si>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</si>
  <si>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</si>
  <si>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</si>
  <si>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</si>
  <si>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</si>
  <si>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</si>
  <si>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</si>
  <si>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</si>
  <si>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</si>
  <si>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</si>
  <si>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</si>
  <si>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</si>
  <si>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</si>
  <si>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</si>
  <si>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</si>
  <si>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</si>
  <si>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</si>
  <si>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</si>
  <si>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</si>
  <si>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</si>
  <si>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</si>
  <si>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</si>
  <si>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</si>
  <si>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</si>
  <si>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</si>
  <si>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</si>
  <si>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</si>
  <si>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</si>
  <si>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</si>
  <si>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</si>
  <si>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</si>
  <si>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</si>
  <si>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</si>
  <si>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</si>
  <si>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</si>
  <si>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</si>
  <si>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</si>
  <si>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</si>
  <si>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</si>
  <si>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</si>
  <si>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</si>
  <si>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</si>
  <si>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</si>
  <si>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</si>
  <si>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</si>
  <si>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</si>
  <si>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</si>
  <si>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</si>
  <si>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</si>
  <si>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</si>
  <si>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</si>
  <si>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</si>
  <si>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</si>
  <si>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</si>
  <si>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</si>
  <si>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</si>
  <si>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</si>
  <si>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</si>
  <si>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</si>
  <si>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</si>
  <si>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</si>
  <si>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</si>
  <si>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</si>
  <si>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</si>
  <si>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</si>
  <si>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</si>
  <si>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</si>
  <si>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</si>
  <si>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</si>
  <si>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</si>
  <si>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</si>
  <si>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</si>
  <si>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</si>
  <si>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</si>
  <si>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</si>
  <si>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</si>
  <si>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</si>
  <si>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</si>
  <si>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</si>
  <si>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</si>
  <si>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</si>
  <si>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</si>
  <si>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</si>
  <si>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</si>
  <si>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</si>
  <si>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</si>
  <si>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</si>
  <si>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</si>
  <si>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</si>
  <si>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</si>
  <si>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</si>
  <si>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</si>
  <si>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</si>
  <si>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</si>
  <si>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</si>
  <si>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</si>
  <si>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</si>
  <si>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</si>
  <si>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</si>
  <si>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</si>
  <si>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</si>
  <si>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</si>
  <si>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</si>
  <si>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</si>
  <si>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</si>
  <si>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</si>
  <si>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</si>
  <si>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</si>
  <si>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</si>
  <si>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</si>
  <si>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</si>
  <si>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</si>
  <si>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</si>
  <si>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</si>
  <si>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</si>
  <si>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</si>
  <si>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</si>
  <si>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</si>
  <si>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</si>
  <si>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</si>
  <si>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</si>
  <si>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</si>
  <si>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</si>
  <si>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</si>
  <si>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</si>
  <si>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</si>
  <si>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</si>
  <si>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</si>
  <si>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</si>
  <si>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</si>
  <si>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</si>
  <si>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</si>
  <si>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</si>
  <si>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</si>
  <si>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</si>
  <si>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</si>
  <si>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</si>
  <si>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</si>
  <si>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</si>
  <si>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</si>
  <si>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</si>
  <si>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</si>
  <si>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</si>
  <si>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</si>
  <si>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</si>
  <si>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</si>
  <si>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</si>
  <si>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</si>
  <si>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</si>
  <si>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</si>
  <si>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</si>
  <si>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</si>
  <si>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</si>
  <si>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</si>
  <si>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</si>
  <si>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</si>
  <si>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</si>
  <si>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</si>
  <si>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</si>
  <si>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</si>
  <si>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</si>
  <si>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</si>
  <si>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</si>
  <si>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</si>
  <si>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</si>
  <si>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</si>
  <si>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</si>
  <si>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</si>
  <si>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</si>
  <si>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</si>
  <si>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</si>
  <si>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</si>
  <si>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</si>
  <si>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</si>
  <si>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</si>
  <si>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</si>
  <si>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</si>
  <si>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</si>
  <si>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</si>
  <si>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</si>
  <si>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</si>
  <si>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</si>
  <si>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</si>
  <si>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</si>
  <si>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</si>
  <si>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</si>
  <si>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</si>
  <si>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</si>
  <si>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</si>
  <si>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</si>
  <si>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</si>
  <si>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</si>
  <si>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</si>
  <si>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</si>
  <si>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</si>
  <si>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</si>
  <si>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</si>
  <si>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</si>
  <si>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</si>
  <si>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</si>
  <si>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</si>
  <si>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</si>
  <si>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</si>
  <si>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</si>
  <si>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</si>
  <si>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</si>
  <si>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</si>
  <si>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</si>
  <si>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</si>
  <si>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</si>
  <si>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</si>
  <si>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</si>
  <si>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</si>
  <si>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</si>
  <si>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</si>
  <si>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</si>
  <si>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</si>
  <si>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</si>
  <si>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</si>
  <si>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</si>
  <si>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</si>
  <si>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</si>
  <si>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</si>
  <si>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</si>
  <si>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</si>
  <si>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</si>
  <si>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</si>
  <si>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</si>
  <si>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</si>
  <si>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</si>
  <si>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</si>
  <si>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</si>
  <si>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</si>
  <si>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</si>
  <si>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</si>
  <si>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</si>
  <si>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</si>
  <si>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</si>
  <si>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</si>
  <si>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</si>
  <si>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</si>
  <si>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</si>
  <si>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</si>
  <si>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</si>
  <si>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</si>
  <si>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</si>
  <si>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</si>
  <si>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</si>
  <si>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</si>
  <si>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</si>
  <si>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</si>
  <si>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</si>
  <si>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</si>
  <si>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</si>
  <si>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</si>
  <si>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</si>
  <si>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</si>
  <si>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</si>
  <si>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</si>
  <si>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</si>
  <si>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</si>
  <si>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</si>
  <si>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</si>
  <si>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</si>
  <si>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</si>
  <si>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</si>
  <si>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</si>
  <si>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</si>
  <si>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</si>
  <si>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</si>
  <si>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</si>
  <si>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</si>
  <si>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</si>
  <si>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</si>
  <si>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</si>
  <si>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</si>
  <si>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</si>
  <si>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</si>
  <si>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</si>
  <si>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</si>
  <si>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</si>
  <si>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</si>
  <si>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</si>
  <si>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</si>
  <si>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</si>
  <si>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</si>
  <si>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</si>
  <si>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</si>
  <si>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</si>
  <si>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</si>
  <si>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</si>
  <si>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</si>
  <si>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</si>
  <si>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</si>
  <si>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</si>
  <si>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</si>
  <si>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</si>
  <si>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</si>
  <si>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</si>
  <si>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</si>
  <si>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</si>
  <si>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</si>
  <si>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</si>
  <si>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</si>
  <si>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</si>
  <si>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</si>
  <si>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</si>
  <si>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</si>
  <si>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</si>
  <si>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</si>
  <si>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</si>
  <si>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</si>
  <si>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</si>
  <si>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</si>
  <si>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</si>
  <si>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</si>
  <si>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</si>
  <si>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</si>
  <si>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</si>
  <si>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</si>
  <si>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</si>
  <si>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</si>
  <si>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</si>
  <si>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</si>
  <si>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</si>
  <si>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</si>
  <si>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</si>
  <si>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</si>
  <si>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</si>
  <si>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</si>
  <si>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</si>
  <si>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</si>
  <si>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</si>
  <si>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</si>
  <si>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</si>
  <si>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</si>
  <si>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</si>
  <si>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</si>
  <si>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</si>
  <si>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</si>
  <si>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</si>
  <si>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</si>
  <si>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</si>
  <si>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</si>
  <si>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</si>
  <si>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</si>
  <si>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</si>
  <si>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</si>
  <si>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</si>
  <si>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</si>
  <si>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</si>
  <si>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</si>
  <si>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</si>
  <si>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</si>
  <si>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</si>
  <si>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</si>
  <si>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</si>
  <si>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</si>
  <si>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</si>
  <si>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</si>
  <si>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</si>
  <si>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</si>
  <si>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</si>
  <si>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</si>
  <si>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</si>
  <si>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</si>
  <si>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</si>
  <si>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</si>
  <si>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</si>
  <si>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</si>
  <si>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</si>
  <si>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</si>
  <si>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</si>
  <si>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</si>
  <si>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</si>
  <si>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</si>
  <si>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</si>
  <si>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</si>
  <si>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</si>
  <si>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</si>
  <si>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</si>
  <si>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</si>
  <si>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</si>
  <si>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</si>
  <si>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</si>
  <si>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</si>
  <si>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</si>
  <si>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</si>
  <si>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</si>
  <si>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</si>
  <si>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</si>
  <si>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</si>
  <si>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</si>
  <si>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</si>
  <si>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</si>
  <si>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</si>
  <si>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</si>
  <si>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</si>
  <si>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</si>
  <si>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</si>
  <si>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</si>
  <si>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</si>
  <si>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</si>
  <si>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</si>
  <si>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</si>
  <si>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</si>
  <si>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</si>
  <si>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</si>
  <si>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</si>
  <si>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</si>
  <si>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</si>
  <si>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</si>
  <si>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</si>
  <si>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</si>
  <si>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</si>
  <si>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</si>
  <si>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</si>
  <si>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</si>
  <si>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</si>
  <si>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</si>
  <si>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</si>
  <si>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</si>
  <si>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</si>
  <si>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</si>
  <si>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</si>
  <si>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</si>
  <si>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</si>
  <si>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</si>
  <si>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</si>
  <si>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</si>
  <si>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</si>
  <si>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</si>
  <si>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</si>
  <si>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</si>
  <si>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</si>
  <si>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</si>
  <si>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</si>
  <si>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</si>
  <si>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</si>
  <si>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</si>
  <si>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</si>
  <si>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</si>
  <si>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</si>
  <si>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</si>
  <si>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</si>
  <si>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</si>
  <si>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</si>
  <si>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</si>
  <si>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</si>
  <si>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</si>
  <si>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</si>
  <si>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</si>
  <si>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</si>
  <si>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</si>
  <si>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</si>
  <si>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</si>
  <si>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</si>
  <si>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</si>
  <si>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</si>
  <si>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</si>
  <si>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</si>
  <si>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</si>
  <si>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</si>
  <si>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</si>
  <si>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</si>
  <si>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</si>
  <si>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</si>
  <si>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</si>
  <si>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</si>
  <si>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</si>
  <si>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</si>
  <si>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</si>
  <si>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</si>
  <si>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</si>
  <si>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</si>
  <si>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</si>
  <si>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</si>
  <si>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</si>
  <si>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</si>
  <si>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</si>
  <si>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</si>
  <si>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</si>
  <si>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</si>
  <si>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</si>
  <si>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</si>
  <si>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</si>
  <si>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</si>
  <si>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</si>
  <si>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</si>
  <si>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</si>
  <si>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</si>
  <si>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</si>
  <si>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</si>
  <si>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</si>
  <si>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</si>
  <si>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</si>
  <si>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</si>
  <si>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</si>
  <si>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</si>
  <si>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</si>
  <si>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</si>
  <si>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</si>
  <si>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</si>
  <si>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</si>
  <si>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</si>
  <si>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</si>
  <si>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</si>
  <si>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</si>
  <si>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</si>
  <si>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</si>
  <si>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</si>
  <si>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</si>
  <si>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</si>
  <si>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</si>
  <si>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</si>
  <si>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</si>
  <si>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</si>
  <si>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</si>
  <si>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</si>
  <si>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</si>
  <si>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</si>
  <si>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</si>
  <si>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</si>
  <si>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</si>
  <si>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</si>
  <si>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</si>
  <si>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</si>
  <si>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</si>
  <si>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</si>
  <si>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</si>
  <si>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</si>
  <si>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</si>
  <si>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</si>
  <si>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</si>
  <si>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</si>
  <si>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</si>
  <si>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</si>
  <si>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</si>
  <si>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</si>
  <si>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</si>
  <si>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</si>
  <si>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</si>
  <si>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</si>
  <si>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</si>
  <si>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</si>
  <si>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</si>
  <si>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</si>
  <si>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</si>
  <si>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</si>
  <si>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</si>
  <si>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</si>
  <si>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</si>
  <si>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</si>
  <si>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</si>
  <si>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</si>
  <si>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</si>
  <si>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</si>
  <si>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</si>
  <si>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</si>
  <si>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</si>
  <si>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</si>
  <si>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</si>
  <si>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</si>
  <si>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</si>
  <si>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</si>
  <si>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</si>
  <si>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</si>
  <si>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</si>
  <si>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</si>
  <si>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</si>
  <si>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</si>
  <si>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</si>
  <si>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</si>
  <si>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</si>
  <si>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</si>
  <si>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</si>
  <si>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</si>
  <si>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</si>
  <si>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</si>
  <si>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</si>
  <si>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</si>
  <si>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</si>
  <si>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</si>
  <si>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</si>
  <si>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</si>
  <si>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</si>
  <si>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</si>
  <si>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</si>
  <si>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</si>
  <si>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</si>
  <si>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</si>
  <si>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</si>
  <si>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</si>
  <si>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</si>
  <si>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</si>
  <si>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</si>
  <si>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</si>
  <si>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</si>
  <si>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</si>
  <si>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</si>
  <si>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</si>
  <si>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</si>
  <si>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</si>
  <si>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</si>
  <si>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</si>
  <si>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</si>
  <si>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</si>
  <si>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</si>
  <si>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</si>
  <si>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</si>
  <si>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</si>
  <si>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</si>
  <si>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</si>
  <si>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</si>
  <si>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</si>
  <si>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</si>
  <si>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</si>
  <si>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</si>
  <si>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</si>
  <si>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</si>
  <si>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</si>
  <si>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</si>
  <si>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</si>
  <si>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</si>
  <si>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</si>
  <si>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</si>
  <si>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</si>
  <si>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</si>
  <si>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</si>
  <si>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</si>
  <si>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</si>
  <si>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</si>
  <si>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</si>
  <si>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</si>
  <si>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</si>
  <si>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</si>
  <si>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</si>
  <si>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</si>
  <si>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</si>
  <si>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</si>
  <si>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</si>
  <si>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</si>
  <si>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</si>
  <si>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</si>
  <si>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</si>
  <si>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</si>
  <si>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</si>
  <si>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</si>
  <si>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</si>
  <si>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</si>
  <si>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</si>
  <si>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</si>
  <si>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</si>
  <si>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</si>
  <si>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</si>
  <si>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</si>
  <si>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</si>
  <si>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</si>
  <si>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</si>
  <si>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</si>
  <si>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</si>
  <si>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</si>
  <si>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</si>
  <si>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</si>
  <si>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</si>
  <si>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</si>
  <si>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</si>
  <si>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</si>
  <si>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</si>
  <si>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</si>
  <si>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</si>
  <si>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</si>
  <si>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</si>
  <si>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</si>
  <si>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</si>
  <si>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</si>
  <si>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</si>
  <si>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</si>
  <si>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</si>
  <si>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</si>
  <si>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</si>
  <si>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</si>
  <si>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</si>
  <si>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</si>
  <si>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</si>
  <si>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</si>
  <si>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</si>
  <si>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</si>
  <si>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</si>
  <si>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</si>
  <si>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</si>
  <si>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</si>
  <si>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</si>
  <si>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</si>
  <si>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</si>
  <si>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</si>
  <si>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</si>
  <si>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</si>
  <si>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</si>
  <si>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</si>
  <si>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</si>
  <si>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</si>
  <si>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</si>
  <si>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</si>
  <si>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</si>
  <si>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</si>
  <si>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</si>
  <si>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</si>
  <si>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</si>
  <si>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</si>
  <si>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</si>
  <si>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</si>
  <si>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</si>
  <si>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</si>
  <si>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</si>
  <si>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</si>
  <si>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</si>
  <si>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</si>
  <si>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</si>
  <si>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</si>
  <si>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</si>
  <si>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</si>
  <si>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</si>
  <si>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</si>
  <si>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</si>
  <si>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</si>
  <si>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</si>
  <si>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</si>
  <si>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</si>
  <si>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</si>
  <si>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</si>
  <si>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</si>
  <si>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</si>
  <si>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</si>
  <si>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</si>
  <si>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</si>
  <si>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</si>
  <si>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</si>
  <si>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</si>
  <si>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</si>
  <si>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</si>
  <si>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</si>
  <si>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</si>
  <si>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</si>
  <si>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</si>
  <si>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</si>
  <si>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</si>
  <si>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</si>
  <si>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</si>
  <si>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</si>
  <si>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</si>
  <si>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</si>
  <si>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</si>
  <si>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</si>
  <si>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</si>
  <si>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</si>
  <si>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</si>
  <si>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</si>
  <si>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</si>
  <si>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</si>
  <si>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</si>
  <si>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</si>
  <si>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</si>
  <si>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</si>
  <si>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</si>
  <si>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</si>
  <si>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</si>
  <si>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</si>
  <si>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</si>
  <si>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</si>
  <si>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</si>
  <si>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</si>
  <si>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</si>
  <si>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</si>
  <si>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</si>
  <si>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</si>
  <si>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</si>
  <si>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</si>
  <si>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</si>
  <si>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</si>
  <si>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</si>
  <si>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</si>
  <si>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</si>
  <si>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</si>
  <si>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</si>
  <si>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</si>
  <si>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</si>
  <si>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</si>
  <si>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</si>
  <si>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</si>
  <si>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</si>
  <si>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</si>
  <si>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</si>
  <si>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</si>
  <si>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</si>
  <si>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</si>
  <si>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</si>
  <si>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</si>
  <si>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</si>
  <si>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</si>
  <si>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</si>
  <si>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</si>
  <si>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</si>
  <si>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</si>
  <si>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</si>
  <si>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</si>
  <si>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</si>
  <si>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</si>
  <si>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</si>
  <si>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</si>
  <si>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</si>
  <si>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</si>
  <si>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</si>
  <si>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</si>
  <si>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</si>
  <si>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</si>
  <si>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</si>
  <si>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</si>
  <si>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</si>
  <si>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</si>
  <si>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</si>
  <si>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</si>
  <si>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</si>
  <si>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</si>
  <si>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</si>
  <si>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</si>
  <si>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</si>
  <si>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</si>
  <si>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</si>
  <si>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</si>
  <si>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</si>
  <si>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</si>
  <si>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</si>
  <si>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</si>
  <si>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</si>
  <si>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</si>
  <si>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</si>
  <si>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</si>
  <si>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</si>
  <si>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</si>
  <si>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</si>
  <si>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</si>
  <si>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</si>
  <si>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</si>
  <si>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</si>
  <si>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</si>
  <si>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</si>
  <si>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</si>
  <si>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</si>
  <si>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</si>
  <si>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</si>
  <si>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</si>
  <si>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</si>
  <si>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</si>
  <si>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</si>
  <si>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</si>
  <si>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</si>
  <si>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</si>
  <si>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</si>
  <si>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</si>
  <si>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</si>
  <si>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</si>
  <si>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</si>
  <si>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</si>
  <si>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</si>
  <si>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</si>
  <si>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</si>
  <si>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</si>
  <si>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</si>
  <si>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</si>
  <si>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</si>
  <si>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</si>
  <si>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</si>
  <si>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</si>
  <si>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</si>
  <si>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</si>
  <si>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</si>
  <si>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</si>
  <si>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</si>
  <si>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</si>
  <si>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</si>
  <si>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</si>
  <si>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</si>
  <si>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</si>
  <si>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</si>
  <si>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</si>
  <si>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</si>
  <si>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</si>
  <si>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</si>
  <si>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</si>
  <si>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</si>
  <si>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</si>
  <si>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</si>
  <si>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</si>
  <si>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</si>
  <si>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</si>
  <si>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</si>
  <si>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</si>
  <si>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</si>
  <si>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</si>
  <si>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</si>
  <si>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</si>
  <si>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</si>
  <si>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</si>
  <si>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</si>
  <si>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</si>
  <si>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</si>
  <si>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</si>
  <si>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</si>
  <si>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</si>
  <si>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</si>
  <si>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</si>
  <si>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</si>
  <si>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</si>
  <si>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</si>
  <si>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</si>
  <si>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</si>
  <si>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</si>
  <si>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</si>
  <si>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</si>
  <si>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</si>
  <si>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</si>
  <si>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</si>
  <si>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</si>
  <si>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</si>
  <si>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</si>
  <si>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</si>
  <si>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</si>
  <si>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</si>
  <si>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</si>
  <si>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</si>
  <si>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</si>
  <si>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</si>
  <si>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</si>
  <si>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</si>
  <si>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</si>
  <si>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</si>
  <si>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</si>
  <si>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</si>
  <si>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</si>
  <si>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</si>
  <si>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</si>
  <si>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</si>
  <si>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</si>
  <si>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</si>
  <si>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</si>
  <si>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</si>
  <si>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</si>
  <si>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</si>
  <si>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</si>
  <si>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</si>
  <si>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</si>
  <si>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</si>
  <si>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</si>
  <si>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</si>
  <si>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</si>
  <si>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</si>
  <si>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</si>
  <si>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</si>
  <si>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</si>
  <si>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</si>
  <si>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</si>
  <si>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</si>
  <si>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</si>
  <si>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</si>
  <si>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</si>
  <si>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</si>
  <si>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</si>
  <si>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</si>
  <si>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</si>
  <si>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</si>
  <si>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</si>
  <si>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</si>
  <si>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</si>
  <si>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</si>
  <si>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</si>
  <si>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</si>
  <si>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</si>
  <si>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</si>
  <si>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</si>
  <si>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</si>
  <si>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</si>
  <si>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</si>
  <si>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</si>
  <si>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</si>
  <si>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</si>
  <si>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</si>
  <si>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</si>
  <si>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</si>
  <si>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</si>
  <si>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</si>
  <si>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</si>
  <si>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</si>
  <si>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</si>
  <si>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</si>
  <si>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</si>
  <si>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</si>
  <si>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</si>
  <si>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</si>
  <si>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</si>
  <si>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</si>
  <si>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</si>
  <si>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</si>
  <si>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</si>
  <si>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</si>
  <si>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</si>
  <si>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</si>
  <si>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</si>
  <si>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</si>
  <si>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</si>
  <si>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</si>
  <si>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</si>
  <si>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</si>
  <si>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</si>
  <si>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</si>
  <si>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</si>
  <si>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</si>
  <si>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</si>
  <si>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</si>
  <si>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</si>
  <si>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</si>
  <si>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</si>
  <si>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</si>
  <si>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</si>
  <si>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</si>
  <si>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</si>
  <si>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</si>
  <si>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</si>
  <si>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</si>
  <si>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</si>
  <si>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</si>
  <si>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</si>
  <si>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</si>
  <si>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</si>
  <si>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</si>
  <si>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</si>
  <si>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</si>
  <si>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</si>
  <si>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</si>
  <si>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</si>
  <si>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</si>
  <si>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</si>
  <si>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</si>
  <si>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</si>
  <si>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</si>
  <si>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</si>
  <si>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</si>
  <si>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</si>
  <si>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</si>
  <si>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</si>
  <si>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</si>
  <si>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</si>
  <si>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</si>
  <si>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</si>
  <si>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</si>
  <si>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</si>
  <si>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</si>
  <si>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</si>
  <si>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</si>
  <si>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</si>
  <si>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</si>
  <si>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</si>
  <si>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</si>
  <si>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</si>
  <si>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</si>
  <si>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</si>
  <si>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</si>
  <si>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</si>
  <si>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</si>
  <si>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</si>
  <si>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</si>
  <si>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</si>
  <si>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</si>
  <si>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</si>
  <si>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</si>
  <si>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</si>
  <si>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</si>
  <si>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</si>
  <si>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</si>
  <si>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</si>
  <si>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</si>
  <si>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</si>
  <si>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</si>
  <si>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</si>
  <si>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</si>
  <si>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</si>
  <si>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</si>
  <si>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</si>
  <si>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</si>
  <si>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</si>
  <si>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</si>
  <si>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</si>
  <si>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</si>
  <si>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</si>
  <si>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</si>
  <si>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</si>
  <si>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</si>
  <si>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</si>
  <si>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</si>
  <si>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</si>
  <si>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</si>
  <si>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</si>
  <si>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</si>
  <si>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</si>
  <si>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</si>
  <si>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</si>
  <si>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</si>
  <si>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</si>
  <si>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</si>
  <si>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</si>
  <si>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</si>
  <si>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</si>
  <si>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</si>
  <si>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</si>
  <si>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</si>
  <si>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</si>
  <si>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</si>
  <si>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</si>
  <si>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</si>
  <si>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</si>
  <si>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</si>
  <si>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</si>
  <si>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</si>
  <si>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</si>
  <si>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</si>
  <si>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</si>
  <si>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</si>
  <si>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</si>
  <si>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</si>
  <si>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</si>
  <si>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</si>
  <si>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</si>
  <si>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</si>
  <si>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</si>
  <si>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</si>
  <si>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</si>
  <si>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</si>
  <si>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</si>
  <si>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</si>
  <si>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</si>
  <si>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</si>
  <si>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</si>
  <si>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</si>
  <si>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</si>
  <si>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</si>
  <si>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</si>
  <si>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</si>
  <si>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</si>
  <si>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</si>
  <si>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</si>
  <si>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</si>
  <si>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</si>
  <si>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</si>
  <si>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</si>
  <si>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</si>
  <si>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</si>
  <si>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</si>
  <si>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</si>
  <si>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</si>
  <si>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</si>
  <si>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</si>
  <si>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</si>
  <si>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</si>
  <si>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</si>
  <si>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</si>
  <si>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</si>
  <si>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</si>
  <si>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</si>
  <si>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</si>
  <si>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</si>
  <si>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</si>
  <si>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</si>
  <si>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</si>
  <si>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</si>
  <si>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</si>
  <si>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</si>
  <si>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</si>
  <si>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</si>
  <si>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</si>
  <si>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</si>
  <si>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</si>
  <si>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</si>
  <si>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</si>
  <si>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</si>
  <si>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</si>
  <si>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</si>
  <si>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</si>
  <si>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</si>
  <si>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</si>
  <si>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</si>
  <si>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</si>
  <si>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</si>
  <si>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</si>
  <si>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</si>
  <si>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</si>
  <si>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</si>
  <si>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</si>
  <si>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</si>
  <si>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</si>
  <si>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</si>
  <si>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</si>
  <si>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</si>
  <si>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</si>
  <si>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</si>
  <si>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</si>
  <si>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</si>
  <si>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</si>
  <si>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</si>
  <si>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</si>
  <si>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</si>
  <si>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</si>
  <si>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</si>
  <si>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</si>
  <si>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</si>
  <si>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</si>
  <si>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</si>
  <si>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</si>
  <si>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</si>
  <si>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</si>
  <si>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</si>
  <si>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</si>
  <si>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</si>
  <si>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</si>
  <si>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</si>
  <si>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</si>
  <si>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</si>
  <si>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</si>
  <si>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</si>
  <si>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</si>
  <si>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</si>
  <si>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</si>
  <si>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</si>
  <si>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</si>
  <si>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</si>
  <si>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</si>
  <si>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</si>
  <si>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</si>
  <si>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</si>
  <si>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</si>
  <si>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</si>
  <si>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</si>
  <si>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</si>
  <si>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</si>
  <si>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</si>
  <si>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</si>
  <si>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</si>
  <si>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</si>
  <si>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</si>
  <si>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</si>
  <si>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</si>
  <si>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</si>
  <si>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</si>
  <si>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</si>
  <si>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</si>
  <si>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</si>
  <si>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</si>
  <si>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</si>
  <si>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</si>
  <si>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</si>
  <si>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</si>
  <si>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</si>
  <si>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</si>
  <si>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</si>
  <si>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</si>
  <si>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</si>
  <si>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</si>
  <si>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</si>
  <si>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</si>
  <si>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</si>
  <si>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</si>
  <si>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</si>
  <si>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</si>
  <si>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</si>
  <si>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</si>
  <si>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</si>
  <si>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</si>
  <si>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</si>
  <si>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</si>
  <si>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</si>
  <si>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</si>
  <si>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</si>
  <si>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</si>
  <si>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</si>
  <si>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</si>
  <si>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</si>
  <si>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</si>
  <si>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</si>
  <si>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</si>
  <si>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</si>
  <si>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</si>
  <si>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</si>
  <si>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</si>
  <si>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</si>
  <si>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</si>
  <si>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</si>
  <si>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</si>
  <si>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</si>
  <si>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</si>
  <si>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</si>
  <si>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</si>
  <si>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</si>
  <si>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</si>
  <si>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</si>
  <si>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</si>
  <si>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</si>
  <si>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</si>
  <si>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</si>
  <si>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</si>
  <si>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</si>
  <si>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</si>
  <si>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</si>
  <si>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</si>
  <si>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</si>
  <si>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</si>
  <si>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</si>
  <si>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</si>
  <si>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</si>
  <si>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</si>
  <si>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</si>
  <si>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</si>
  <si>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</si>
  <si>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</si>
  <si>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</si>
  <si>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</si>
  <si>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</si>
  <si>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</si>
  <si>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</si>
  <si>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</si>
  <si>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</si>
  <si>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</si>
  <si>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</si>
  <si>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</si>
  <si>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</si>
  <si>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</si>
  <si>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</si>
  <si>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</si>
  <si>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</si>
  <si>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</si>
  <si>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</si>
  <si>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</si>
  <si>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</si>
  <si>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</si>
  <si>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</si>
  <si>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</si>
  <si>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</si>
  <si>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</si>
  <si>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</si>
  <si>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</si>
  <si>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</si>
  <si>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</si>
  <si>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</si>
  <si>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</si>
  <si>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</si>
  <si>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</si>
  <si>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</si>
  <si>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</si>
  <si>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</si>
  <si>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</si>
  <si>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</si>
  <si>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</si>
  <si>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</si>
  <si>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</si>
  <si>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</si>
  <si>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</si>
  <si>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</si>
  <si>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</si>
  <si>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</si>
  <si>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</si>
  <si>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</si>
  <si>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</si>
  <si>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</si>
  <si>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</si>
  <si>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</si>
  <si>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</si>
  <si>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</si>
  <si>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</si>
  <si>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</si>
  <si>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</si>
  <si>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</si>
  <si>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</si>
  <si>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</si>
  <si>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</si>
  <si>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</si>
  <si>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</si>
  <si>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</si>
  <si>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</si>
  <si>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</si>
  <si>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</si>
  <si>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</si>
  <si>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</si>
  <si>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</si>
  <si>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</si>
  <si>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</si>
  <si>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</si>
  <si>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</si>
  <si>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</si>
  <si>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</si>
  <si>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</si>
  <si>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</si>
  <si>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</si>
  <si>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</si>
  <si>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</si>
  <si>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</si>
  <si>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</si>
  <si>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</si>
  <si>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</si>
  <si>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</si>
  <si>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</si>
  <si>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</si>
  <si>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</si>
  <si>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</si>
  <si>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</si>
  <si>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</si>
  <si>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</si>
  <si>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</si>
  <si>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</si>
  <si>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</si>
  <si>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</si>
  <si>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</si>
  <si>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</si>
  <si>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</si>
  <si>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</si>
  <si>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</si>
  <si>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</si>
  <si>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</si>
  <si>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</si>
  <si>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</si>
  <si>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</si>
  <si>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</si>
  <si>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</si>
  <si>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</si>
  <si>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</si>
  <si>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</si>
  <si>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</si>
  <si>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</si>
  <si>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</si>
  <si>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</si>
  <si>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</si>
  <si>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</si>
  <si>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</si>
  <si>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</si>
  <si>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</si>
  <si>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</si>
  <si>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</si>
  <si>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</si>
  <si>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</si>
  <si>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</si>
  <si>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</si>
  <si>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</si>
  <si>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</si>
  <si>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</si>
  <si>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</si>
  <si>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</si>
  <si>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</si>
  <si>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</si>
  <si>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</si>
  <si>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</si>
  <si>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</si>
  <si>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</si>
  <si>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</si>
  <si>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</si>
  <si>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</si>
  <si>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</si>
  <si>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</si>
  <si>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</si>
  <si>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</si>
  <si>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</si>
  <si>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</si>
  <si>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</si>
  <si>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</si>
  <si>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</si>
  <si>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</si>
  <si>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</si>
  <si>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</si>
  <si>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</si>
  <si>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</si>
  <si>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</si>
  <si>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</si>
  <si>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</si>
  <si>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</si>
  <si>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</si>
  <si>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</si>
  <si>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</si>
  <si>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</si>
  <si>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</si>
  <si>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</si>
  <si>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</si>
  <si>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</si>
  <si>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</si>
  <si>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</si>
  <si>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</si>
  <si>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</si>
  <si>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</si>
  <si>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</si>
  <si>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</si>
  <si>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</si>
  <si>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</si>
  <si>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</si>
  <si>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</si>
  <si>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</si>
  <si>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</si>
  <si>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</si>
  <si>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</si>
  <si>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</si>
  <si>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</si>
  <si>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</si>
  <si>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</si>
  <si>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</si>
  <si>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</si>
  <si>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</si>
  <si>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</si>
  <si>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</si>
  <si>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</si>
  <si>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</si>
  <si>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</si>
  <si>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</si>
  <si>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</si>
  <si>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</si>
  <si>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</si>
  <si>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</si>
  <si>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</si>
  <si>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</si>
  <si>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</si>
  <si>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</si>
  <si>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</si>
  <si>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</si>
  <si>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</si>
  <si>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</si>
  <si>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</si>
  <si>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</si>
  <si>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</si>
  <si>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</si>
  <si>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</si>
  <si>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</si>
  <si>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</si>
  <si>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</si>
  <si>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</si>
  <si>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</si>
  <si>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</si>
  <si>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</si>
  <si>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</si>
  <si>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</si>
  <si>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</si>
  <si>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</si>
  <si>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</si>
  <si>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</si>
  <si>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</si>
  <si>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</si>
  <si>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</si>
  <si>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</si>
  <si>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</si>
  <si>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</si>
  <si>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</si>
  <si>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</si>
  <si>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</si>
  <si>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</si>
  <si>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</si>
  <si>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</si>
  <si>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</si>
  <si>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</si>
  <si>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</si>
  <si>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</si>
  <si>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</si>
  <si>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</si>
  <si>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</si>
  <si>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</si>
  <si>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</si>
  <si>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</si>
  <si>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</si>
  <si>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</si>
  <si>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</si>
  <si>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</si>
  <si>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</si>
  <si>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</si>
  <si>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</si>
  <si>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</si>
  <si>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</si>
  <si>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</si>
  <si>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</si>
  <si>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</si>
  <si>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</si>
  <si>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</si>
  <si>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</si>
  <si>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</si>
  <si>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</si>
  <si>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</si>
  <si>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</si>
  <si>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</si>
  <si>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</si>
  <si>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</si>
  <si>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</si>
  <si>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</si>
  <si>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</si>
  <si>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</si>
  <si>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</si>
  <si>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</si>
  <si>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</si>
  <si>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</si>
  <si>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</si>
  <si>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</si>
  <si>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</si>
  <si>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</si>
  <si>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</si>
  <si>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</si>
  <si>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</si>
  <si>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</si>
  <si>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</si>
  <si>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</si>
  <si>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</si>
  <si>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</si>
  <si>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</si>
  <si>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</si>
  <si>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</si>
  <si>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</si>
  <si>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</si>
  <si>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</si>
  <si>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</si>
  <si>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</si>
  <si>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</si>
  <si>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</si>
  <si>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</si>
  <si>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</si>
  <si>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</si>
  <si>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</si>
  <si>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</si>
  <si>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</si>
  <si>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</si>
  <si>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</si>
  <si>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</si>
  <si>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</si>
  <si>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</si>
  <si>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</si>
  <si>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</si>
  <si>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</si>
  <si>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</si>
  <si>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</si>
  <si>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</si>
  <si>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</si>
  <si>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</si>
  <si>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</si>
  <si>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</si>
  <si>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</si>
  <si>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</si>
  <si>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</si>
  <si>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</si>
  <si>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</si>
  <si>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</si>
  <si>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</si>
  <si>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</si>
  <si>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</si>
  <si>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</si>
  <si>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</si>
  <si>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</si>
  <si>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</si>
  <si>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</si>
  <si>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</si>
  <si>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</si>
  <si>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</si>
  <si>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</si>
  <si>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</si>
  <si>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</si>
  <si>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</si>
  <si>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</si>
  <si>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</si>
  <si>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</si>
  <si>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</si>
  <si>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</si>
  <si>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</si>
  <si>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</si>
  <si>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</si>
  <si>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</si>
  <si>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</si>
  <si>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</si>
  <si>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</si>
  <si>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</si>
  <si>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</si>
  <si>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</si>
  <si>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</si>
  <si>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</si>
  <si>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</si>
  <si>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</si>
  <si>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</si>
  <si>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</si>
  <si>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</si>
  <si>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</si>
  <si>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</si>
  <si>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</si>
  <si>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</si>
  <si>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</si>
  <si>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</si>
  <si>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</si>
  <si>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</si>
  <si>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</si>
  <si>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</si>
  <si>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</si>
  <si>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</si>
  <si>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</si>
  <si>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</si>
  <si>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</si>
  <si>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</si>
  <si>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</si>
  <si>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</si>
  <si>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</si>
  <si>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</si>
  <si>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</si>
  <si>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</si>
  <si>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</si>
  <si>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</si>
  <si>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</si>
  <si>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</si>
  <si>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</si>
  <si>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</si>
  <si>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</si>
  <si>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</si>
  <si>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</si>
  <si>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</si>
  <si>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</si>
  <si>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</si>
  <si>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</si>
  <si>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</si>
  <si>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</si>
  <si>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</si>
  <si>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</si>
  <si>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</si>
  <si>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</si>
  <si>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</si>
  <si>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</si>
  <si>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</si>
  <si>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</si>
  <si>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</si>
  <si>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</si>
  <si>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</si>
  <si>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</si>
  <si>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</si>
  <si>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</si>
  <si>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</si>
  <si>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</si>
  <si>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</si>
  <si>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</si>
  <si>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</si>
  <si>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</si>
  <si>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</si>
  <si>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</si>
  <si>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</si>
  <si>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</si>
  <si>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</si>
  <si>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</si>
  <si>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</si>
  <si>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</si>
  <si>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</si>
  <si>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</si>
  <si>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</si>
  <si>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</si>
  <si>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</si>
  <si>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</si>
  <si>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</si>
  <si>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</si>
  <si>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</si>
  <si>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</si>
  <si>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</si>
  <si>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</si>
  <si>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</si>
  <si>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</si>
  <si>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</si>
  <si>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</si>
  <si>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</si>
  <si>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</si>
  <si>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</si>
  <si>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</si>
  <si>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</si>
  <si>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</si>
  <si>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</si>
  <si>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</si>
  <si>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</si>
  <si>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</si>
  <si>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</si>
  <si>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</si>
  <si>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</si>
  <si>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</si>
  <si>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</si>
  <si>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</si>
  <si>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</si>
  <si>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</si>
  <si>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</si>
  <si>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</si>
  <si>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</si>
  <si>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</si>
  <si>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</si>
  <si>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</si>
  <si>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</si>
  <si>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</si>
  <si>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</si>
  <si>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</si>
  <si>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</si>
  <si>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</si>
  <si>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</si>
  <si>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</si>
  <si>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</si>
  <si>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</si>
  <si>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</si>
  <si>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</si>
  <si>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</si>
  <si>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</si>
  <si>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</si>
  <si>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</si>
  <si>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</si>
  <si>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</si>
  <si>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</si>
  <si>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</si>
  <si>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</si>
  <si>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</si>
  <si>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</si>
  <si>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</si>
  <si>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</si>
  <si>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</si>
  <si>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</si>
  <si>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</si>
  <si>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</si>
  <si>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</si>
  <si>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</si>
  <si>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</si>
  <si>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</si>
  <si>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</si>
  <si>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</si>
  <si>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</si>
  <si>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</si>
  <si>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</si>
  <si>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</si>
  <si>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</si>
  <si>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</si>
  <si>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</si>
  <si>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</si>
  <si>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</si>
  <si>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</si>
  <si>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</si>
  <si>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</si>
  <si>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</si>
  <si>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</si>
  <si>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</si>
  <si>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</si>
  <si>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</si>
  <si>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</si>
  <si>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</si>
  <si>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</si>
  <si>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</si>
  <si>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</si>
  <si>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</si>
  <si>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</si>
  <si>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</si>
  <si>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</si>
  <si>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</si>
  <si>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</si>
  <si>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</si>
  <si>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</si>
  <si>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</si>
  <si>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</si>
  <si>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</si>
  <si>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</si>
  <si>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</si>
  <si>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</si>
  <si>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</si>
  <si>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</si>
  <si>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</si>
  <si>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</si>
  <si>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</si>
  <si>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</si>
  <si>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</si>
  <si>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</si>
  <si>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</si>
  <si>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</si>
  <si>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</si>
  <si>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</si>
  <si>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</si>
  <si>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</si>
  <si>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</si>
  <si>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</si>
  <si>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</si>
  <si>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</si>
  <si>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</si>
  <si>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</si>
  <si>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</si>
  <si>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</si>
  <si>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</si>
  <si>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</si>
  <si>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</si>
  <si>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</si>
  <si>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</si>
  <si>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</si>
  <si>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</si>
  <si>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</si>
  <si>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</si>
  <si>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</si>
  <si>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</si>
  <si>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</si>
  <si>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</si>
  <si>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</si>
  <si>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</si>
  <si>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</si>
  <si>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</si>
  <si>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</si>
  <si>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</si>
  <si>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</si>
  <si>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</si>
  <si>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</si>
  <si>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</si>
  <si>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</si>
  <si>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</si>
  <si>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</si>
  <si>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</si>
  <si>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</si>
  <si>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</si>
  <si>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</si>
  <si>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</si>
  <si>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</si>
  <si>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</si>
  <si>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</si>
  <si>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</si>
  <si>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</si>
  <si>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</si>
  <si>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</si>
  <si>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</si>
  <si>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</si>
  <si>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</si>
  <si>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</si>
  <si>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</si>
  <si>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</si>
  <si>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</si>
  <si>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</si>
  <si>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</si>
  <si>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</si>
  <si>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</si>
  <si>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</si>
  <si>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</si>
  <si>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</si>
  <si>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</si>
  <si>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</si>
  <si>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</si>
  <si>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</si>
  <si>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</si>
  <si>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</si>
  <si>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</si>
  <si>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</si>
  <si>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</si>
  <si>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</si>
  <si>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</si>
  <si>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</si>
  <si>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</si>
  <si>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</si>
  <si>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</si>
  <si>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</si>
  <si>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</si>
  <si>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</si>
  <si>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</si>
  <si>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</si>
  <si>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</si>
  <si>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</si>
  <si>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</si>
  <si>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</si>
  <si>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</si>
  <si>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</si>
  <si>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</si>
  <si>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</si>
  <si>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</si>
  <si>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</si>
  <si>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</si>
  <si>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</si>
  <si>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</si>
  <si>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</si>
  <si>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</si>
  <si>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</si>
  <si>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</si>
  <si>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</si>
  <si>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</si>
  <si>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</si>
  <si>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</si>
  <si>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</si>
  <si>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</si>
  <si>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</si>
  <si>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</si>
  <si>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</si>
  <si>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</si>
  <si>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</si>
  <si>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</si>
  <si>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</si>
  <si>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</si>
  <si>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</si>
  <si>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</si>
  <si>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</si>
  <si>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</si>
  <si>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</si>
  <si>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</si>
  <si>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</si>
  <si>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</si>
  <si>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</si>
  <si>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</si>
  <si>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</si>
  <si>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</si>
  <si>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</si>
  <si>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</si>
  <si>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</si>
  <si>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</si>
  <si>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</si>
  <si>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</si>
  <si>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</si>
  <si>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</si>
  <si>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</si>
  <si>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</si>
  <si>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</si>
  <si>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</si>
  <si>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</si>
  <si>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</si>
  <si>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</si>
  <si>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</si>
  <si>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</si>
  <si>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</si>
  <si>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</si>
  <si>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</si>
  <si>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</si>
  <si>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</si>
  <si>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</si>
  <si>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</si>
  <si>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</si>
  <si>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</si>
  <si>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</si>
  <si>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</si>
  <si>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</si>
  <si>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</si>
  <si>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</si>
  <si>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</si>
  <si>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</si>
  <si>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</si>
  <si>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</si>
  <si>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</si>
  <si>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</si>
  <si>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</si>
  <si>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</si>
  <si>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</si>
  <si>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</si>
  <si>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</si>
  <si>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</si>
  <si>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</si>
  <si>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</si>
  <si>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</si>
  <si>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</si>
  <si>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</si>
  <si>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</si>
  <si>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</si>
  <si>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</si>
  <si>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</si>
  <si>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</si>
  <si>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</si>
  <si>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</si>
  <si>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</si>
  <si>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</si>
  <si>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</si>
  <si>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</si>
  <si>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</si>
  <si>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</si>
  <si>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</si>
  <si>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</si>
  <si>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</si>
  <si>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</si>
  <si>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</si>
  <si>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</si>
  <si>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</si>
  <si>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</si>
  <si>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</si>
  <si>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</si>
  <si>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</si>
  <si>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</si>
  <si>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</si>
  <si>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</si>
  <si>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</si>
  <si>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</si>
  <si>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</si>
  <si>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</si>
  <si>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</si>
  <si>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</si>
  <si>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</si>
  <si>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</si>
  <si>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</si>
  <si>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</si>
  <si>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</si>
  <si>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</si>
  <si>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</si>
  <si>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</si>
  <si>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</si>
  <si>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</si>
  <si>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</si>
  <si>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</si>
  <si>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</si>
  <si>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</si>
  <si>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</si>
  <si>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</si>
  <si>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</si>
  <si>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</si>
  <si>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</si>
  <si>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</si>
  <si>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</si>
  <si>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</si>
  <si>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</si>
  <si>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</si>
  <si>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</si>
  <si>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</si>
  <si>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</si>
  <si>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</si>
  <si>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</si>
  <si>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</si>
  <si>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</si>
  <si>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</si>
  <si>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</si>
  <si>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</si>
  <si>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</si>
  <si>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</si>
  <si>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</si>
  <si>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</si>
  <si>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</si>
  <si>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</si>
  <si>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</si>
  <si>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</si>
  <si>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</si>
  <si>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</si>
  <si>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</si>
  <si>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</si>
  <si>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</si>
  <si>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</si>
  <si>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</si>
  <si>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</si>
  <si>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</si>
  <si>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</si>
  <si>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</si>
  <si>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</si>
  <si>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</si>
  <si>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</si>
  <si>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</si>
  <si>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</si>
  <si>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</si>
  <si>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</si>
  <si>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</si>
  <si>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</si>
  <si>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</si>
  <si>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</si>
  <si>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</si>
  <si>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</si>
  <si>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</si>
  <si>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</si>
  <si>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</si>
  <si>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</si>
  <si>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</si>
  <si>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</si>
  <si>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</si>
  <si>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</si>
  <si>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</si>
  <si>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</si>
  <si>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</si>
  <si>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</si>
  <si>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</si>
  <si>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</si>
  <si>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</si>
  <si>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</si>
  <si>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</si>
  <si>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</si>
  <si>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</si>
  <si>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</si>
  <si>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</si>
  <si>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</si>
  <si>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</si>
  <si>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</si>
  <si>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</si>
  <si>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</si>
  <si>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</si>
  <si>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</si>
  <si>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</si>
  <si>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</si>
  <si>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</si>
  <si>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</si>
  <si>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</si>
  <si>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</si>
  <si>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</si>
  <si>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</si>
  <si>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</si>
  <si>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</si>
  <si>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</si>
  <si>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</si>
  <si>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</si>
  <si>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</si>
  <si>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</si>
  <si>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</si>
  <si>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</si>
  <si>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</si>
  <si>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</si>
  <si>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</si>
  <si>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</si>
  <si>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</si>
  <si>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</si>
  <si>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</si>
  <si>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</si>
  <si>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</si>
  <si>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</si>
  <si>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</si>
  <si>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</si>
  <si>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</si>
  <si>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</si>
  <si>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</si>
  <si>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</si>
  <si>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</si>
  <si>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</si>
  <si>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</si>
  <si>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</si>
  <si>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</si>
  <si>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</si>
  <si>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</si>
  <si>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</si>
  <si>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</si>
  <si>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</si>
  <si>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</si>
  <si>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</si>
  <si>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</si>
  <si>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</si>
  <si>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</si>
  <si>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</si>
  <si>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</si>
  <si>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</si>
  <si>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</si>
  <si>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</si>
  <si>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</si>
  <si>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</si>
  <si>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</si>
  <si>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</si>
  <si>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</si>
  <si>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</si>
  <si>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</si>
  <si>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</si>
  <si>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</si>
  <si>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</si>
  <si>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</si>
  <si>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</si>
  <si>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</si>
  <si>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</si>
  <si>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</si>
  <si>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</si>
  <si>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</si>
  <si>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</si>
  <si>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</si>
  <si>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</si>
  <si>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</si>
  <si>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</si>
  <si>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</si>
  <si>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</si>
  <si>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</si>
  <si>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</si>
  <si>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</si>
  <si>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</si>
  <si>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</si>
  <si>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</si>
  <si>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</si>
  <si>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</si>
  <si>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</si>
  <si>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</si>
  <si>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</si>
  <si>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</si>
  <si>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</si>
  <si>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</si>
  <si>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</si>
  <si>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</si>
  <si>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</si>
  <si>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</si>
  <si>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</si>
  <si>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</si>
  <si>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</si>
  <si>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</si>
  <si>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</si>
  <si>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</si>
  <si>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</si>
  <si>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</si>
  <si>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</si>
  <si>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</si>
  <si>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</si>
  <si>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</si>
  <si>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</si>
  <si>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</si>
  <si>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</si>
  <si>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</si>
  <si>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</si>
  <si>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</si>
  <si>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</si>
  <si>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</si>
  <si>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</si>
  <si>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</si>
  <si>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</si>
  <si>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</si>
  <si>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</si>
  <si>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</si>
  <si>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</si>
  <si>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</si>
  <si>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</si>
  <si>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</si>
  <si>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</si>
  <si>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</si>
  <si>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</si>
  <si>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</si>
  <si>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</si>
  <si>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</si>
  <si>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</si>
  <si>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</si>
  <si>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</si>
  <si>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</si>
  <si>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</si>
  <si>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</si>
  <si>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</si>
  <si>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</si>
  <si>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</si>
  <si>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</si>
  <si>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</si>
  <si>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</si>
  <si>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</si>
  <si>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</si>
  <si>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</si>
  <si>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</si>
  <si>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</si>
  <si>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</si>
  <si>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</si>
  <si>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</si>
  <si>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</si>
  <si>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</si>
  <si>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</si>
  <si>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</si>
  <si>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</si>
  <si>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</si>
  <si>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</si>
  <si>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</si>
  <si>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</si>
  <si>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</si>
  <si>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</si>
  <si>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</si>
  <si>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</si>
  <si>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</si>
  <si>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</si>
  <si>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</si>
  <si>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</si>
  <si>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</si>
  <si>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</si>
  <si>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</si>
  <si>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</si>
  <si>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</si>
  <si>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</si>
  <si>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</si>
  <si>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</si>
  <si>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</si>
  <si>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</si>
  <si>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</si>
  <si>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</si>
  <si>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</si>
  <si>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</si>
  <si>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</si>
  <si>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</si>
  <si>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</si>
  <si>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</si>
  <si>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</si>
  <si>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</si>
  <si>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</si>
  <si>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</si>
  <si>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</si>
  <si>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</si>
  <si>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</si>
  <si>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</si>
  <si>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</si>
  <si>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</si>
  <si>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</si>
  <si>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</si>
  <si>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</si>
  <si>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</si>
  <si>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</si>
  <si>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</si>
  <si>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</si>
  <si>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</si>
  <si>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</si>
  <si>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</si>
  <si>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</si>
  <si>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</si>
  <si>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</si>
  <si>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</si>
  <si>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</si>
  <si>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</si>
  <si>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</si>
  <si>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</si>
  <si>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</si>
  <si>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</si>
  <si>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</si>
  <si>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</si>
  <si>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</si>
  <si>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</si>
  <si>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</si>
  <si>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</si>
  <si>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</si>
  <si>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</si>
  <si>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</si>
  <si>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</si>
  <si>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</si>
  <si>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</si>
  <si>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</si>
  <si>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</si>
  <si>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</si>
  <si>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</si>
  <si>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</si>
  <si>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</si>
  <si>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</si>
  <si>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</si>
  <si>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</si>
  <si>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</si>
  <si>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</si>
  <si>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</si>
  <si>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</si>
  <si>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</si>
  <si>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</si>
  <si>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</si>
  <si>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</si>
  <si>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</si>
  <si>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</si>
  <si>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</si>
  <si>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</si>
  <si>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</si>
  <si>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</si>
  <si>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</si>
  <si>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</si>
  <si>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</si>
  <si>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</si>
  <si>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</si>
  <si>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</si>
  <si>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</si>
  <si>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</si>
  <si>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</si>
  <si>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</si>
  <si>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</si>
  <si>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</si>
  <si>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</si>
  <si>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</si>
  <si>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</si>
  <si>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</si>
  <si>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</si>
  <si>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</si>
  <si>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</si>
  <si>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</si>
  <si>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</si>
  <si>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</si>
  <si>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</si>
  <si>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</si>
  <si>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</si>
  <si>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</si>
  <si>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</si>
  <si>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</si>
  <si>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</si>
  <si>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</si>
  <si>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</si>
  <si>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</si>
  <si>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</si>
  <si>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</si>
  <si>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</si>
  <si>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</si>
  <si>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</si>
  <si>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</si>
  <si>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</si>
  <si>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</si>
  <si>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</si>
  <si>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</si>
  <si>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</si>
  <si>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</si>
  <si>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</si>
  <si>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</si>
  <si>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</si>
  <si>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</si>
  <si>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</si>
  <si>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</si>
  <si>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</si>
  <si>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</si>
  <si>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</si>
  <si>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</si>
  <si>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</si>
  <si>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</si>
  <si>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</si>
  <si>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</si>
  <si>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</si>
  <si>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</si>
  <si>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</si>
  <si>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</si>
  <si>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</si>
  <si>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</si>
  <si>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</si>
  <si>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</si>
  <si>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</si>
  <si>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</si>
  <si>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</si>
  <si>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</si>
  <si>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</si>
  <si>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</si>
  <si>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</si>
  <si>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</si>
  <si>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</si>
  <si>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</si>
  <si>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</si>
  <si>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</si>
  <si>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</si>
  <si>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</si>
  <si>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</si>
  <si>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</si>
  <si>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</si>
  <si>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</si>
  <si>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</si>
  <si>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</si>
  <si>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</si>
  <si>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</si>
  <si>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</si>
  <si>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</si>
  <si>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</si>
  <si>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</si>
  <si>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</si>
  <si>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</si>
  <si>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</si>
  <si>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</si>
  <si>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</si>
  <si>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</si>
  <si>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</si>
  <si>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</si>
  <si>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</si>
  <si>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</si>
  <si>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</si>
  <si>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</si>
  <si>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</si>
  <si>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</si>
  <si>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</si>
  <si>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</si>
  <si>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</si>
  <si>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</si>
  <si>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</si>
  <si>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</si>
  <si>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</si>
  <si>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</si>
  <si>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</si>
  <si>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</si>
  <si>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</si>
  <si>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</si>
  <si>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</si>
  <si>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</si>
  <si>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</si>
  <si>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</si>
  <si>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</si>
  <si>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</si>
  <si>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</si>
  <si>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</si>
  <si>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</si>
  <si>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</si>
  <si>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</si>
  <si>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</si>
  <si>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</si>
  <si>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</si>
  <si>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</si>
  <si>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</si>
  <si>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</si>
  <si>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</si>
  <si>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</si>
  <si>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</si>
  <si>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</si>
  <si>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</si>
  <si>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</si>
  <si>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</si>
  <si>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</si>
  <si>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</si>
  <si>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</si>
  <si>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</si>
  <si>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</si>
  <si>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</si>
  <si>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</si>
  <si>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</si>
  <si>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</si>
  <si>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</si>
  <si>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</si>
  <si>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</si>
  <si>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</si>
  <si>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</si>
  <si>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</si>
  <si>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</si>
  <si>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</si>
  <si>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</si>
  <si>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</si>
  <si>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</si>
  <si>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</si>
  <si>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</si>
  <si>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</si>
  <si>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</si>
  <si>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</si>
  <si>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</si>
  <si>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</si>
  <si>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</si>
  <si>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</si>
  <si>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</si>
  <si>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</si>
  <si>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</si>
  <si>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</si>
  <si>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</si>
  <si>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</si>
  <si>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</si>
  <si>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</si>
  <si>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</si>
  <si>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</si>
  <si>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</si>
  <si>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</si>
  <si>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</si>
  <si>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</si>
  <si>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</si>
  <si>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</si>
  <si>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</si>
  <si>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</si>
  <si>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</si>
  <si>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</si>
  <si>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</si>
  <si>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</si>
  <si>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</si>
  <si>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</si>
  <si>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</si>
  <si>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</si>
  <si>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</si>
  <si>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</si>
  <si>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</si>
  <si>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</si>
  <si>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</si>
  <si>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</si>
  <si>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</si>
  <si>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</si>
  <si>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</si>
  <si>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</si>
  <si>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</si>
  <si>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</si>
  <si>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</si>
  <si>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</si>
  <si>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</si>
  <si>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</si>
  <si>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</si>
  <si>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</si>
  <si>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</si>
  <si>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</si>
  <si>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</si>
  <si>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</si>
  <si>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</si>
  <si>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</si>
  <si>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</si>
  <si>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</si>
  <si>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</si>
  <si>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</si>
  <si>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</si>
  <si>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</si>
  <si>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</si>
  <si>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</si>
  <si>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</si>
  <si>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</si>
  <si>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</si>
  <si>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</si>
  <si>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</si>
  <si>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</si>
  <si>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</si>
  <si>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</si>
  <si>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</si>
  <si>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</si>
  <si>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</si>
  <si>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</si>
  <si>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</si>
  <si>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</si>
  <si>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</si>
  <si>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</si>
  <si>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</si>
  <si>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</si>
  <si>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</si>
  <si>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</si>
  <si>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</si>
  <si>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</si>
  <si>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</si>
  <si>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</si>
  <si>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</si>
  <si>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</si>
  <si>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</si>
  <si>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</si>
  <si>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</si>
  <si>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</si>
  <si>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</si>
  <si>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</si>
  <si>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</si>
  <si>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</si>
  <si>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</si>
  <si>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</si>
  <si>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</si>
  <si>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</si>
  <si>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</si>
  <si>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</si>
  <si>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</si>
  <si>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</si>
  <si>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</si>
  <si>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</si>
  <si>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</si>
  <si>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</si>
  <si>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</si>
  <si>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</si>
  <si>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</si>
  <si>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</si>
  <si>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</si>
  <si>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</si>
  <si>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</si>
  <si>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</si>
  <si>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</si>
  <si>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</si>
  <si>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</si>
  <si>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</si>
  <si>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</si>
  <si>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</si>
  <si>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</si>
  <si>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</si>
  <si>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</si>
  <si>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</si>
  <si>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</si>
  <si>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</si>
  <si>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</si>
  <si>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</si>
  <si>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</si>
  <si>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</si>
  <si>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</si>
  <si>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</si>
  <si>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</si>
  <si>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</si>
  <si>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</si>
  <si>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</si>
  <si>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</si>
  <si>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</si>
  <si>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</si>
  <si>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</si>
  <si>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</si>
  <si>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</si>
  <si>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</si>
  <si>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</si>
  <si>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</si>
  <si>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</si>
  <si>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</si>
  <si>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</si>
  <si>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</si>
  <si>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</si>
  <si>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</si>
  <si>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</si>
  <si>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</si>
  <si>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</si>
  <si>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</si>
  <si>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</si>
  <si>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</si>
  <si>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</si>
  <si>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</si>
  <si>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</si>
  <si>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</si>
  <si>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</si>
  <si>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</si>
  <si>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</si>
  <si>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</si>
  <si>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</si>
  <si>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</si>
  <si>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</si>
  <si>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</si>
  <si>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</si>
  <si>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</si>
  <si>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</si>
  <si>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</si>
  <si>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</si>
  <si>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</si>
  <si>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</si>
  <si>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</si>
  <si>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</si>
  <si>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</si>
  <si>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</si>
  <si>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</si>
  <si>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</si>
  <si>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</si>
  <si>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</si>
  <si>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</si>
  <si>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</si>
  <si>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</si>
  <si>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</si>
  <si>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</si>
  <si>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</si>
  <si>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</si>
  <si>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</si>
  <si>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</si>
  <si>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</si>
  <si>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</si>
  <si>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</si>
  <si>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</si>
  <si>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</si>
  <si>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</si>
  <si>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</si>
  <si>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</si>
  <si>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</si>
  <si>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</si>
  <si>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</si>
  <si>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</si>
  <si>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</si>
  <si>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</si>
  <si>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</si>
  <si>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</si>
  <si>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</si>
  <si>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</si>
  <si>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</si>
  <si>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</si>
  <si>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</si>
  <si>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</si>
  <si>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</si>
  <si>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</si>
  <si>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</si>
  <si>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</si>
  <si>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</si>
  <si>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</si>
  <si>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</si>
  <si>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</si>
  <si>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</si>
  <si>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</si>
  <si>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</si>
  <si>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</si>
  <si>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</si>
  <si>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</si>
  <si>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</si>
  <si>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</si>
  <si>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</si>
  <si>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</si>
  <si>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</si>
  <si>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</si>
  <si>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</si>
  <si>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</si>
  <si>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</si>
  <si>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</si>
  <si>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</si>
  <si>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</si>
  <si>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</si>
  <si>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</si>
  <si>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</si>
  <si>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</si>
  <si>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</si>
  <si>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</si>
  <si>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</si>
  <si>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</si>
  <si>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</si>
  <si>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</si>
  <si>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</si>
  <si>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</si>
  <si>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</si>
  <si>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</si>
  <si>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</si>
  <si>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</si>
  <si>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</si>
  <si>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</si>
  <si>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</si>
  <si>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</si>
  <si>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</si>
  <si>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</si>
  <si>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</si>
  <si>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</si>
  <si>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</si>
  <si>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</si>
  <si>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</si>
  <si>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</si>
  <si>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</si>
  <si>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</si>
  <si>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</si>
  <si>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</si>
  <si>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</si>
  <si>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</si>
  <si>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</si>
  <si>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</si>
  <si>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</si>
  <si>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</si>
  <si>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</si>
  <si>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</si>
  <si>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</si>
  <si>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</si>
  <si>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</si>
  <si>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</si>
  <si>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</si>
  <si>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</si>
  <si>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</si>
  <si>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</si>
  <si>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</si>
  <si>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</si>
  <si>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</si>
  <si>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</si>
  <si>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</si>
  <si>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</si>
  <si>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</si>
  <si>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</si>
  <si>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</si>
  <si>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</si>
  <si>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</si>
  <si>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</si>
  <si>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</si>
  <si>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</si>
  <si>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</si>
  <si>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</si>
  <si>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</si>
  <si>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</si>
  <si>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</si>
  <si>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</si>
  <si>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</si>
  <si>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</si>
  <si>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</si>
  <si>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</si>
  <si>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</si>
  <si>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</si>
  <si>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</si>
  <si>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</si>
  <si>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</si>
  <si>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</si>
  <si>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</si>
  <si>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</si>
  <si>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</si>
  <si>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</si>
  <si>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</si>
  <si>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</si>
  <si>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</si>
  <si>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</si>
  <si>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</si>
  <si>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</si>
  <si>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</si>
  <si>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</si>
  <si>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</si>
  <si>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</si>
  <si>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</si>
  <si>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</si>
  <si>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</si>
  <si>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</si>
  <si>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</si>
  <si>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</si>
  <si>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</si>
  <si>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</si>
  <si>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</si>
  <si>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</si>
  <si>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</si>
  <si>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</si>
  <si>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</si>
  <si>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</si>
  <si>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</si>
  <si>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</si>
  <si>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</si>
  <si>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</si>
  <si>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</si>
  <si>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</si>
  <si>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</si>
  <si>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</si>
  <si>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</si>
  <si>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</si>
  <si>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</si>
  <si>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</si>
  <si>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</si>
  <si>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</si>
  <si>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</si>
  <si>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</si>
  <si>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</si>
  <si>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</si>
  <si>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</si>
  <si>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</si>
  <si>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</si>
  <si>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</si>
  <si>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</si>
  <si>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</si>
  <si>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</si>
  <si>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</si>
  <si>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</si>
  <si>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</si>
  <si>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</si>
  <si>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</si>
  <si>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</si>
  <si>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</si>
  <si>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</si>
  <si>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</si>
  <si>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</si>
  <si>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</si>
  <si>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</si>
  <si>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</si>
  <si>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</si>
  <si>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</si>
  <si>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</si>
  <si>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</si>
  <si>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</si>
  <si>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</si>
  <si>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</si>
  <si>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</si>
  <si>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</si>
  <si>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</si>
  <si>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</si>
  <si>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</si>
  <si>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</si>
  <si>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</si>
  <si>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</si>
  <si>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</si>
  <si>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</si>
  <si>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</si>
  <si>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</si>
  <si>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</si>
  <si>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</si>
  <si>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</si>
  <si>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</si>
  <si>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</si>
  <si>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</si>
  <si>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</si>
  <si>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</si>
  <si>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</si>
  <si>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</si>
  <si>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</si>
  <si>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</si>
  <si>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</si>
  <si>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</si>
  <si>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</si>
  <si>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</si>
  <si>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</si>
  <si>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</si>
  <si>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</si>
  <si>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</si>
  <si>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</si>
  <si>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</si>
  <si>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</si>
  <si>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</si>
  <si>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</si>
  <si>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</si>
  <si>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</si>
  <si>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</si>
  <si>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</si>
  <si>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</si>
  <si>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</si>
  <si>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</si>
  <si>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</si>
  <si>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</si>
  <si>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</si>
  <si>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</si>
  <si>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</si>
  <si>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</si>
  <si>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</si>
  <si>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</si>
  <si>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</si>
  <si>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</si>
  <si>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</si>
  <si>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</si>
  <si>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</si>
  <si>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</si>
  <si>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</si>
  <si>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</si>
  <si>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</si>
  <si>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</si>
  <si>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</si>
  <si>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</si>
  <si>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</si>
  <si>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</si>
  <si>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</si>
  <si>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</si>
  <si>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</si>
  <si>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</si>
  <si>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</si>
  <si>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</si>
  <si>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</si>
  <si>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</si>
  <si>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</si>
  <si>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</si>
  <si>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</si>
  <si>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</si>
  <si>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</si>
  <si>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</si>
  <si>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</si>
  <si>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</si>
  <si>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</si>
  <si>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</si>
  <si>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</si>
  <si>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</si>
  <si>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</si>
  <si>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</si>
  <si>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</si>
  <si>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</si>
  <si>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</si>
  <si>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</si>
  <si>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</si>
  <si>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</si>
  <si>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</si>
  <si>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</si>
  <si>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</si>
  <si>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</si>
  <si>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</si>
  <si>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</si>
  <si>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</si>
  <si>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</si>
  <si>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</si>
  <si>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</si>
  <si>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</si>
  <si>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</si>
  <si>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</si>
  <si>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</si>
  <si>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</si>
  <si>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</si>
  <si>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</si>
  <si>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</si>
  <si>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</si>
  <si>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</si>
  <si>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</si>
  <si>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</si>
  <si>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</si>
  <si>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</si>
  <si>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</si>
  <si>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</si>
  <si>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</si>
  <si>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</si>
  <si>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</si>
  <si>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</si>
  <si>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</si>
  <si>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</si>
  <si>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</si>
  <si>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</si>
  <si>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</si>
  <si>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</si>
  <si>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</si>
  <si>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</si>
  <si>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</si>
  <si>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</si>
  <si>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</si>
  <si>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</si>
  <si>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</si>
  <si>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</si>
  <si>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</si>
  <si>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</si>
  <si>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</si>
  <si>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</si>
  <si>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</si>
  <si>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</si>
  <si>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</si>
  <si>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</si>
  <si>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</si>
  <si>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</si>
  <si>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</si>
  <si>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</si>
  <si>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</si>
  <si>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</si>
  <si>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</si>
  <si>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</si>
  <si>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</si>
  <si>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</si>
  <si>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</si>
  <si>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</si>
  <si>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</si>
  <si>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</si>
  <si>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</si>
  <si>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</si>
  <si>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</si>
  <si>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</si>
  <si>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</si>
  <si>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</si>
  <si>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</si>
  <si>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</si>
  <si>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</si>
  <si>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</si>
  <si>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</si>
  <si>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</si>
  <si>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</si>
  <si>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</si>
  <si>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</si>
  <si>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</si>
  <si>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</si>
  <si>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</si>
  <si>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</si>
  <si>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</si>
  <si>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</si>
  <si>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</si>
  <si>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</si>
  <si>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</si>
  <si>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</si>
  <si>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</si>
  <si>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</si>
  <si>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</si>
  <si>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</si>
  <si>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</si>
  <si>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</si>
  <si>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</si>
  <si>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</si>
  <si>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</si>
  <si>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</si>
  <si>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</si>
  <si>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</si>
  <si>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</si>
  <si>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</si>
  <si>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</si>
  <si>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</si>
  <si>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</si>
  <si>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</si>
  <si>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</si>
  <si>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</si>
  <si>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</si>
  <si>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</si>
  <si>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</si>
  <si>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</si>
  <si>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</si>
  <si>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</si>
  <si>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</si>
  <si>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</si>
  <si>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</si>
  <si>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</si>
  <si>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</si>
  <si>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</si>
  <si>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</si>
  <si>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</si>
  <si>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</si>
  <si>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</si>
  <si>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</si>
  <si>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</si>
  <si>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</si>
  <si>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</si>
  <si>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</si>
  <si>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</si>
  <si>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</si>
  <si>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</si>
  <si>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</si>
  <si>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</si>
  <si>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</si>
  <si>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</si>
  <si>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</si>
  <si>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</si>
  <si>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</si>
  <si>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</si>
  <si>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</si>
  <si>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</si>
  <si>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</si>
  <si>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</si>
  <si>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</si>
  <si>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</si>
  <si>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</si>
  <si>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</si>
  <si>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</si>
  <si>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</si>
  <si>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</si>
  <si>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</si>
  <si>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</si>
  <si>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</si>
  <si>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</si>
  <si>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</si>
  <si>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</si>
  <si>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</si>
  <si>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</si>
  <si>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</si>
  <si>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</si>
  <si>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</si>
  <si>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</si>
  <si>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</si>
  <si>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</si>
  <si>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</si>
  <si>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</si>
  <si>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</si>
  <si>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</si>
  <si>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</si>
  <si>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</si>
  <si>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</si>
  <si>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</si>
  <si>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</si>
  <si>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</si>
  <si>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</si>
  <si>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</si>
  <si>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</si>
  <si>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</si>
  <si>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</si>
  <si>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</si>
  <si>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</si>
  <si>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</si>
  <si>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</si>
  <si>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</si>
  <si>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</si>
  <si>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</si>
  <si>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</si>
  <si>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</si>
  <si>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</si>
  <si>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</si>
  <si>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</si>
  <si>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</si>
  <si>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</si>
  <si>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</si>
  <si>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</si>
  <si>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</si>
  <si>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</si>
  <si>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</si>
  <si>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</si>
  <si>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</si>
  <si>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</si>
  <si>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</si>
  <si>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</si>
  <si>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</si>
  <si>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</si>
  <si>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</si>
  <si>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</si>
  <si>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</si>
  <si>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</si>
  <si>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</si>
  <si>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</si>
  <si>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</si>
  <si>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</si>
  <si>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</si>
  <si>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</si>
  <si>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</si>
  <si>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</si>
  <si>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</si>
  <si>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</si>
  <si>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</si>
  <si>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</si>
  <si>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</si>
  <si>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</si>
  <si>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</si>
  <si>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</si>
  <si>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</si>
  <si>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</si>
  <si>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</si>
  <si>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</si>
  <si>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</si>
  <si>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</si>
  <si>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</si>
  <si>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</si>
  <si>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</si>
  <si>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</si>
  <si>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</si>
  <si>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</si>
  <si>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</si>
  <si>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</si>
  <si>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</si>
  <si>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</si>
  <si>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</si>
  <si>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</si>
  <si>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</si>
  <si>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</si>
  <si>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</si>
  <si>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</si>
  <si>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</si>
  <si>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</si>
  <si>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</si>
  <si>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</si>
  <si>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</si>
  <si>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</si>
  <si>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</si>
  <si>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</si>
  <si>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</si>
  <si>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</si>
  <si>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</si>
  <si>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</si>
  <si>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</si>
  <si>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</si>
  <si>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</si>
  <si>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</si>
  <si>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</si>
  <si>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</si>
  <si>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</si>
  <si>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</si>
  <si>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</si>
  <si>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</si>
  <si>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</si>
  <si>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</si>
  <si>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</si>
  <si>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</si>
  <si>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</si>
  <si>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</si>
  <si>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</si>
  <si>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</si>
  <si>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</si>
  <si>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</si>
  <si>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</si>
  <si>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</si>
  <si>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</si>
  <si>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</si>
  <si>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</si>
  <si>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</si>
  <si>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</si>
  <si>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</si>
  <si>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</si>
  <si>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</si>
  <si>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</si>
  <si>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</si>
  <si>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</si>
  <si>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</si>
  <si>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</si>
  <si>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</si>
  <si>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</si>
  <si>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</si>
  <si>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</si>
  <si>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</si>
  <si>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</si>
  <si>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</si>
  <si>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</si>
  <si>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</si>
  <si>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</si>
  <si>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</si>
  <si>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</si>
  <si>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</si>
  <si>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</si>
  <si>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</si>
  <si>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</si>
  <si>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</si>
  <si>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</si>
  <si>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</si>
  <si>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</si>
  <si>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</si>
  <si>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</si>
  <si>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</si>
  <si>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</si>
  <si>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</si>
  <si>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</si>
  <si>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</si>
  <si>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</si>
  <si>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</si>
  <si>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</si>
  <si>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</si>
  <si>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</si>
  <si>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</si>
  <si>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</si>
  <si>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</si>
  <si>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</si>
  <si>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</si>
  <si>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</si>
  <si>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</si>
  <si>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</si>
  <si>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</si>
  <si>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</si>
  <si>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</si>
  <si>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</si>
  <si>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</si>
  <si>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</si>
  <si>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</si>
  <si>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</si>
  <si>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</si>
  <si>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</si>
  <si>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</si>
  <si>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</si>
  <si>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</si>
  <si>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</si>
  <si>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</si>
  <si>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</si>
  <si>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</si>
  <si>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</si>
  <si>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</si>
  <si>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</si>
  <si>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</si>
  <si>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</si>
  <si>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</si>
  <si>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</si>
  <si>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</si>
  <si>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</si>
  <si>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</si>
  <si>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</si>
  <si>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</si>
  <si>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</si>
  <si>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</si>
  <si>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</si>
  <si>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</si>
  <si>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</si>
  <si>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</si>
  <si>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</si>
  <si>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</si>
  <si>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</si>
  <si>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</si>
  <si>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</si>
  <si>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</si>
  <si>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</si>
  <si>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</si>
  <si>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</si>
  <si>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</si>
  <si>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</si>
  <si>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</si>
  <si>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</si>
  <si>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</si>
  <si>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</si>
  <si>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</si>
  <si>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</si>
  <si>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</si>
  <si>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</si>
  <si>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</si>
  <si>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</si>
  <si>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</si>
  <si>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</si>
  <si>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</si>
  <si>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</si>
  <si>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</si>
  <si>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</si>
  <si>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</si>
  <si>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</si>
  <si>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</si>
  <si>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</si>
  <si>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</si>
  <si>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</si>
  <si>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</si>
  <si>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</si>
  <si>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</si>
  <si>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</si>
  <si>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</si>
  <si>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</si>
  <si>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</si>
  <si>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</si>
  <si>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</si>
  <si>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</si>
  <si>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</si>
  <si>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</si>
  <si>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</si>
  <si>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</si>
  <si>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</si>
  <si>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</si>
  <si>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</si>
  <si>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</si>
  <si>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</si>
  <si>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</si>
  <si>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</si>
  <si>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</si>
  <si>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</si>
  <si>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</si>
  <si>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</si>
  <si>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</si>
  <si>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</si>
  <si>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</si>
  <si>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</si>
  <si>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</si>
  <si>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</si>
  <si>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</si>
  <si>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</si>
  <si>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</si>
  <si>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</si>
  <si>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</si>
  <si>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</si>
  <si>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</si>
  <si>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</si>
  <si>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</si>
  <si>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</si>
  <si>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</si>
  <si>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</si>
  <si>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</si>
  <si>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</si>
  <si>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</si>
  <si>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</si>
  <si>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</si>
  <si>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</si>
  <si>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</si>
  <si>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</si>
  <si>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</si>
  <si>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</si>
  <si>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</si>
  <si>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</si>
  <si>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</si>
  <si>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</si>
  <si>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</si>
  <si>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</si>
  <si>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</si>
  <si>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</si>
  <si>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</si>
  <si>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</si>
  <si>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</si>
  <si>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</si>
  <si>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</si>
  <si>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</si>
  <si>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</si>
  <si>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</si>
  <si>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</si>
  <si>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</si>
  <si>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</si>
  <si>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</si>
  <si>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</si>
  <si>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</si>
  <si>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</si>
  <si>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</si>
  <si>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</si>
  <si>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</si>
  <si>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</si>
  <si>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</si>
  <si>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</si>
  <si>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</si>
  <si>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</si>
  <si>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</si>
  <si>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</si>
  <si>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</si>
  <si>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</si>
  <si>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</si>
  <si>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</si>
  <si>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</si>
  <si>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</si>
  <si>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</si>
  <si>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</si>
  <si>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</si>
  <si>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</si>
  <si>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</si>
  <si>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</si>
  <si>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</si>
  <si>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</si>
  <si>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</si>
  <si>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</si>
  <si>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</si>
  <si>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</si>
  <si>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</si>
  <si>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</si>
  <si>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</si>
  <si>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</si>
  <si>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</si>
  <si>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</si>
  <si>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</si>
  <si>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</si>
  <si>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</si>
  <si>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</si>
  <si>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</si>
  <si>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</si>
  <si>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</si>
  <si>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</si>
  <si>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</si>
  <si>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</si>
  <si>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</si>
  <si>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</si>
  <si>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</si>
  <si>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</si>
  <si>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</si>
  <si>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</si>
  <si>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</si>
  <si>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</si>
  <si>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</si>
  <si>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</si>
  <si>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</si>
  <si>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</si>
  <si>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</si>
  <si>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</si>
  <si>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</si>
  <si>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</si>
  <si>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</si>
  <si>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</si>
  <si>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</si>
  <si>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</si>
  <si>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</si>
  <si>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</si>
  <si>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</si>
  <si>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</si>
  <si>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</si>
  <si>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</si>
  <si>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</si>
  <si>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</si>
  <si>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</si>
  <si>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</si>
  <si>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</si>
  <si>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</si>
  <si>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</si>
  <si>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</si>
  <si>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</si>
  <si>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</si>
  <si>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</si>
  <si>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</si>
  <si>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</si>
  <si>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</si>
  <si>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</si>
  <si>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</si>
  <si>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</si>
  <si>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</si>
  <si>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</si>
  <si>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</si>
  <si>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</si>
  <si>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</si>
  <si>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</si>
  <si>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</si>
  <si>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</si>
  <si>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</si>
  <si>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</si>
  <si>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</si>
  <si>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</si>
  <si>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</si>
  <si>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</si>
  <si>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</si>
  <si>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</si>
  <si>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</si>
  <si>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</si>
  <si>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</si>
  <si>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</si>
  <si>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</si>
  <si>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</si>
  <si>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</si>
  <si>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</si>
  <si>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</si>
  <si>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</si>
  <si>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</si>
  <si>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</si>
  <si>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</si>
  <si>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</si>
  <si>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</si>
  <si>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</si>
  <si>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</si>
  <si>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</si>
  <si>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</si>
  <si>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</si>
  <si>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</si>
  <si>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</si>
  <si>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</si>
  <si>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</si>
  <si>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</si>
  <si>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</si>
  <si>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</si>
  <si>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</si>
  <si>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</si>
  <si>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</si>
  <si>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</si>
  <si>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</si>
  <si>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</si>
  <si>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</si>
  <si>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</si>
  <si>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</si>
  <si>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</si>
  <si>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</si>
  <si>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</si>
  <si>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</si>
  <si>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</si>
  <si>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</si>
  <si>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</si>
  <si>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</si>
  <si>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</si>
  <si>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</si>
  <si>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</si>
  <si>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</si>
  <si>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</si>
  <si>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</si>
  <si>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</si>
  <si>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</si>
  <si>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</si>
  <si>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</si>
  <si>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</si>
  <si>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</si>
  <si>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</si>
  <si>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</si>
  <si>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</si>
  <si>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</si>
  <si>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</si>
  <si>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</si>
  <si>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</si>
  <si>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</si>
  <si>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</si>
  <si>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</si>
  <si>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</si>
  <si>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</si>
  <si>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</si>
  <si>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</si>
  <si>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</si>
  <si>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</si>
  <si>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</si>
  <si>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</si>
  <si>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</si>
  <si>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</si>
  <si>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</si>
  <si>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</si>
  <si>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</si>
  <si>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</si>
  <si>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</si>
  <si>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</si>
  <si>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</si>
  <si>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</si>
  <si>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</si>
  <si>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</si>
  <si>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</si>
  <si>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</si>
  <si>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</si>
  <si>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</si>
  <si>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</si>
  <si>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</si>
  <si>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</si>
  <si>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</si>
  <si>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</si>
  <si>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</si>
  <si>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</si>
  <si>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</si>
  <si>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</si>
  <si>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</si>
  <si>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</si>
  <si>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</si>
  <si>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</si>
  <si>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</si>
  <si>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</si>
  <si>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</si>
  <si>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</si>
  <si>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</si>
  <si>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</si>
  <si>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</si>
  <si>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</si>
  <si>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</si>
  <si>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</si>
  <si>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</si>
  <si>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</si>
  <si>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</si>
  <si>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</si>
  <si>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</si>
  <si>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</si>
  <si>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</si>
  <si>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</si>
  <si>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</si>
  <si>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</si>
  <si>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</si>
  <si>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</si>
  <si>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</si>
  <si>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</si>
  <si>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</si>
  <si>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</si>
  <si>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</si>
  <si>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</si>
  <si>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</si>
  <si>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</si>
  <si>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</si>
  <si>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</si>
  <si>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</si>
  <si>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</si>
  <si>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</si>
  <si>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</si>
  <si>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</si>
  <si>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</si>
  <si>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</si>
  <si>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</si>
  <si>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</si>
  <si>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</si>
  <si>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</si>
  <si>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</si>
  <si>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</si>
  <si>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</si>
  <si>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</si>
  <si>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</si>
  <si>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</si>
  <si>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</si>
  <si>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</si>
  <si>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</si>
  <si>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</si>
  <si>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</si>
  <si>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</si>
  <si>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</si>
  <si>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</si>
  <si>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</si>
  <si>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</si>
  <si>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</si>
  <si>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</si>
  <si>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</si>
  <si>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</si>
  <si>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</si>
  <si>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</si>
  <si>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</si>
  <si>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</si>
  <si>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</si>
  <si>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</si>
  <si>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</si>
  <si>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</si>
  <si>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</si>
  <si>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</si>
  <si>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</si>
  <si>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</si>
  <si>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</si>
  <si>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</si>
  <si>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</si>
  <si>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</si>
  <si>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</si>
  <si>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</si>
  <si>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</si>
  <si>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</si>
  <si>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</si>
  <si>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</si>
  <si>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</si>
  <si>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</si>
  <si>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</si>
  <si>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</si>
  <si>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</si>
  <si>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</si>
  <si>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</si>
  <si>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</si>
  <si>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</si>
  <si>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</si>
  <si>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</si>
  <si>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</si>
  <si>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</si>
  <si>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</si>
  <si>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</si>
  <si>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</si>
  <si>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</si>
  <si>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</si>
  <si>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</si>
  <si>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</si>
  <si>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</si>
  <si>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</si>
  <si>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</si>
  <si>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</si>
  <si>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</si>
  <si>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</si>
  <si>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</si>
  <si>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</si>
  <si>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</si>
  <si>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</si>
  <si>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</si>
  <si>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</si>
  <si>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</si>
  <si>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</si>
  <si>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</si>
  <si>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</si>
  <si>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</si>
  <si>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</si>
  <si>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</si>
  <si>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</si>
  <si>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</si>
  <si>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</si>
  <si>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</si>
  <si>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</si>
  <si>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</si>
  <si>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</si>
  <si>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</si>
  <si>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</si>
  <si>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</si>
  <si>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</si>
  <si>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</si>
  <si>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</si>
  <si>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</si>
  <si>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</si>
  <si>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</si>
  <si>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</si>
  <si>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</si>
  <si>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</si>
  <si>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</si>
  <si>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</si>
  <si>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</si>
  <si>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</si>
  <si>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</si>
  <si>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</si>
  <si>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</si>
  <si>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</si>
  <si>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</si>
  <si>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</si>
  <si>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</si>
  <si>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</si>
  <si>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</si>
  <si>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</si>
  <si>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</si>
  <si>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</si>
  <si>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</si>
  <si>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</si>
  <si>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</si>
  <si>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</si>
  <si>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</si>
  <si>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</si>
  <si>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</si>
  <si>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</si>
  <si>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</si>
  <si>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</si>
  <si>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</si>
  <si>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</si>
  <si>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</si>
  <si>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</si>
  <si>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</si>
  <si>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</si>
  <si>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</si>
  <si>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</si>
  <si>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</si>
  <si>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</si>
  <si>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</si>
  <si>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</si>
  <si>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</si>
  <si>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</si>
  <si>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</si>
  <si>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</si>
  <si>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</si>
  <si>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</si>
  <si>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</si>
  <si>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</si>
  <si>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</si>
  <si>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</si>
  <si>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</si>
  <si>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</si>
  <si>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</si>
  <si>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</si>
  <si>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</si>
  <si>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</si>
  <si>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</si>
  <si>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</si>
  <si>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</si>
  <si>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</si>
  <si>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</si>
  <si>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</si>
  <si>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</si>
  <si>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</si>
  <si>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</si>
  <si>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</si>
  <si>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</si>
  <si>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</si>
  <si>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</si>
  <si>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</si>
  <si>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</si>
  <si>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</si>
  <si>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</si>
  <si>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</si>
  <si>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</si>
  <si>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</si>
  <si>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</si>
  <si>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</si>
  <si>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</si>
  <si>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</si>
  <si>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</si>
  <si>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</si>
  <si>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</si>
  <si>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</si>
  <si>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</si>
  <si>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</si>
  <si>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</si>
  <si>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</si>
  <si>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</si>
  <si>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</si>
  <si>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</si>
  <si>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</si>
  <si>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</si>
  <si>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</si>
  <si>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</si>
  <si>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</si>
  <si>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</si>
  <si>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</si>
  <si>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</si>
  <si>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</si>
  <si>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</si>
  <si>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</si>
  <si>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</si>
  <si>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</si>
  <si>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</si>
  <si>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</si>
  <si>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</si>
  <si>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</si>
  <si>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</si>
  <si>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</si>
  <si>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</si>
  <si>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</si>
  <si>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</si>
  <si>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</si>
  <si>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</si>
  <si>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</si>
  <si>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</si>
  <si>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</si>
  <si>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</si>
  <si>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</si>
  <si>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</si>
  <si>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</si>
  <si>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</si>
  <si>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</si>
  <si>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</si>
  <si>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</si>
  <si>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</si>
  <si>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</si>
  <si>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</si>
  <si>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</si>
  <si>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</si>
  <si>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</si>
  <si>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</si>
  <si>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</si>
  <si>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</si>
  <si>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</si>
  <si>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</si>
  <si>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</si>
  <si>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</si>
  <si>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</si>
  <si>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</si>
  <si>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</si>
  <si>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</si>
  <si>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</si>
  <si>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</si>
  <si>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</si>
  <si>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</si>
  <si>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</si>
  <si>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</si>
  <si>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</si>
  <si>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</si>
  <si>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</si>
  <si>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</si>
  <si>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</si>
  <si>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</si>
  <si>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</si>
  <si>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</si>
  <si>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</si>
  <si>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</si>
  <si>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</si>
  <si>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</si>
  <si>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</si>
  <si>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</si>
  <si>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</si>
  <si>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</si>
  <si>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</si>
  <si>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</si>
  <si>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</si>
  <si>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</si>
  <si>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</si>
  <si>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</si>
  <si>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</si>
  <si>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</si>
  <si>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</si>
  <si>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</si>
  <si>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</si>
  <si>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</si>
  <si>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</si>
  <si>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</si>
  <si>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</si>
  <si>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</si>
  <si>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</si>
  <si>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</si>
  <si>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</si>
  <si>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</si>
  <si>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</si>
  <si>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</si>
  <si>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</si>
  <si>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</si>
  <si>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</si>
  <si>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</si>
  <si>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</si>
  <si>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</si>
  <si>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</si>
  <si>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</si>
  <si>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</si>
  <si>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</si>
  <si>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</si>
  <si>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</si>
  <si>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</si>
  <si>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</si>
  <si>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</si>
  <si>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</si>
  <si>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</si>
  <si>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</si>
  <si>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</si>
  <si>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</si>
  <si>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</si>
  <si>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</si>
  <si>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</si>
  <si>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</si>
  <si>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</si>
  <si>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</si>
  <si>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</si>
  <si>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</si>
  <si>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</si>
  <si>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</si>
  <si>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</si>
  <si>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</si>
  <si>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</si>
  <si>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</si>
  <si>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</si>
  <si>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</si>
  <si>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</si>
  <si>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</si>
  <si>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</si>
  <si>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</si>
  <si>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</si>
  <si>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</si>
  <si>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</si>
  <si>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</si>
  <si>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</si>
  <si>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</si>
  <si>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</si>
  <si>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</si>
  <si>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</si>
  <si>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</si>
  <si>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</si>
  <si>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</si>
  <si>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</si>
  <si>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</si>
  <si>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</si>
  <si>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</si>
  <si>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</si>
  <si>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</si>
  <si>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</si>
  <si>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</si>
  <si>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</si>
  <si>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</si>
  <si>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</si>
  <si>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</si>
  <si>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</si>
  <si>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</si>
  <si>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</si>
  <si>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</si>
  <si>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</si>
  <si>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</si>
  <si>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</si>
  <si>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</si>
  <si>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</si>
  <si>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</si>
  <si>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</si>
  <si>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</si>
  <si>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</si>
  <si>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</si>
  <si>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</si>
  <si>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</si>
  <si>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</si>
  <si>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</si>
  <si>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</si>
  <si>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</si>
  <si>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</si>
  <si>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</si>
  <si>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</si>
  <si>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</si>
  <si>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</si>
  <si>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</si>
  <si>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</si>
  <si>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</si>
  <si>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</si>
  <si>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</si>
  <si>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</si>
  <si>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</si>
  <si>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</si>
  <si>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</si>
  <si>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</si>
  <si>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</si>
  <si>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</si>
  <si>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</si>
  <si>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</si>
  <si>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</si>
  <si>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</si>
  <si>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</si>
  <si>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</si>
  <si>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</si>
  <si>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</si>
  <si>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</si>
  <si>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</si>
  <si>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</si>
  <si>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</si>
  <si>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</si>
  <si>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</si>
  <si>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</si>
  <si>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</si>
  <si>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</si>
  <si>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</si>
  <si>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</si>
  <si>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</si>
  <si>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</si>
  <si>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</si>
  <si>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</si>
  <si>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</si>
  <si>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</si>
  <si>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</si>
  <si>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</si>
  <si>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</si>
  <si>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</si>
  <si>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</si>
  <si>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</si>
  <si>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</si>
  <si>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</si>
  <si>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</si>
  <si>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</si>
  <si>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</si>
  <si>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</si>
  <si>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</si>
  <si>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</si>
  <si>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</si>
  <si>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</si>
  <si>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</si>
  <si>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</si>
  <si>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</si>
  <si>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</si>
  <si>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</si>
  <si>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</si>
  <si>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</si>
  <si>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</si>
  <si>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</si>
  <si>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</si>
  <si>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</si>
  <si>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</si>
  <si>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</si>
  <si>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</si>
  <si>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</si>
  <si>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</si>
  <si>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</si>
  <si>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</si>
  <si>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</si>
  <si>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</si>
  <si>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</si>
  <si>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</si>
  <si>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</si>
  <si>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</si>
  <si>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</si>
  <si>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</si>
  <si>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</si>
  <si>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</si>
  <si>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</si>
  <si>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</si>
  <si>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</si>
  <si>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</si>
  <si>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</si>
  <si>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</si>
  <si>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</si>
  <si>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</si>
  <si>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</si>
  <si>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</si>
  <si>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</si>
  <si>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</si>
  <si>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</si>
  <si>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</si>
  <si>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</si>
  <si>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</si>
  <si>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</si>
  <si>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</si>
  <si>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</si>
  <si>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</si>
  <si>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</si>
  <si>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</si>
  <si>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</si>
  <si>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</si>
  <si>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</si>
  <si>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</si>
  <si>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</si>
  <si>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</si>
  <si>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</si>
  <si>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</si>
  <si>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</si>
  <si>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</si>
  <si>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</si>
  <si>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</si>
  <si>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</si>
  <si>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</si>
  <si>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</si>
  <si>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</si>
  <si>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</si>
  <si>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</si>
  <si>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</si>
  <si>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</si>
  <si>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</si>
  <si>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</si>
  <si>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</si>
  <si>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</si>
  <si>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</si>
  <si>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</si>
  <si>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</si>
  <si>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</si>
  <si>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</si>
  <si>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</si>
  <si>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</si>
  <si>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</si>
  <si>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</si>
  <si>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</si>
  <si>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</si>
  <si>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</si>
  <si>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</si>
  <si>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</si>
  <si>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</si>
  <si>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</si>
  <si>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</si>
  <si>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</si>
  <si>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</si>
  <si>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</si>
  <si>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</si>
  <si>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</si>
  <si>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</si>
  <si>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</si>
  <si>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</si>
  <si>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</si>
  <si>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</si>
  <si>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</si>
  <si>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</si>
  <si>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</si>
  <si>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</si>
  <si>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</si>
  <si>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</si>
  <si>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</si>
  <si>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</si>
  <si>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</si>
  <si>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</si>
  <si>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</si>
  <si>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</si>
  <si>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</si>
  <si>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</si>
  <si>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</si>
  <si>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</si>
  <si>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</si>
  <si>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</si>
  <si>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</si>
  <si>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</si>
  <si>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</si>
  <si>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</si>
  <si>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</si>
  <si>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</si>
  <si>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</si>
  <si>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</si>
  <si>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</si>
  <si>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</si>
  <si>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</si>
  <si>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</si>
  <si>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</si>
  <si>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</si>
  <si>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</si>
  <si>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</si>
  <si>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</si>
  <si>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</si>
  <si>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</si>
  <si>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</si>
  <si>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</si>
  <si>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</si>
  <si>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</si>
  <si>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</si>
  <si>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</si>
  <si>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</si>
  <si>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</si>
  <si>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</si>
  <si>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</si>
  <si>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</si>
  <si>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</si>
  <si>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</si>
  <si>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</si>
  <si>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</si>
  <si>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</si>
  <si>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</si>
  <si>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</si>
  <si>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</si>
  <si>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</si>
  <si>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</si>
  <si>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</si>
  <si>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</si>
  <si>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</si>
  <si>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</si>
  <si>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</si>
  <si>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</si>
  <si>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</si>
  <si>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</si>
  <si>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</si>
  <si>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</si>
  <si>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</si>
  <si>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</si>
  <si>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</si>
  <si>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</si>
  <si>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</si>
  <si>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</si>
  <si>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</si>
  <si>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</si>
  <si>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</si>
  <si>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</si>
  <si>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</si>
  <si>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</si>
  <si>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</si>
  <si>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</si>
  <si>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</si>
  <si>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</si>
  <si>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</si>
  <si>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</si>
  <si>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</si>
  <si>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</si>
  <si>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</si>
  <si>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</si>
  <si>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</si>
  <si>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</si>
  <si>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</si>
  <si>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</si>
  <si>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</si>
  <si>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</si>
  <si>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</si>
  <si>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</si>
  <si>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</si>
  <si>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</si>
  <si>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</si>
  <si>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</si>
  <si>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</si>
  <si>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</si>
  <si>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</si>
  <si>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</si>
  <si>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</si>
  <si>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</si>
  <si>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</si>
  <si>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</si>
  <si>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</si>
  <si>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</si>
  <si>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</si>
  <si>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</si>
  <si>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</si>
  <si>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</si>
  <si>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</si>
  <si>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</si>
  <si>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</si>
  <si>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</si>
  <si>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</si>
  <si>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</si>
  <si>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</si>
  <si>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</si>
  <si>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</si>
  <si>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</si>
  <si>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</si>
  <si>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</si>
  <si>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</si>
  <si>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</si>
  <si>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</si>
  <si>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</si>
  <si>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</si>
  <si>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</si>
  <si>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</si>
  <si>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</si>
  <si>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</si>
  <si>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</si>
  <si>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</si>
  <si>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</si>
  <si>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</si>
  <si>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</si>
  <si>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</si>
  <si>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</si>
  <si>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</si>
  <si>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</si>
  <si>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</si>
  <si>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</si>
  <si>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</si>
  <si>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</si>
  <si>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</si>
  <si>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</si>
  <si>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</si>
  <si>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</si>
  <si>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</si>
  <si>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</si>
  <si>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</si>
  <si>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</si>
  <si>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</si>
  <si>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</si>
  <si>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</si>
  <si>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</si>
  <si>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</si>
  <si>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</si>
  <si>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</si>
  <si>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</si>
  <si>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</si>
  <si>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</si>
  <si>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</si>
  <si>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</si>
  <si>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</si>
  <si>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</si>
  <si>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</si>
  <si>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</si>
  <si>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</si>
  <si>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</si>
  <si>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</si>
  <si>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</si>
  <si>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</si>
  <si>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</si>
  <si>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</si>
  <si>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</si>
  <si>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</si>
  <si>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</si>
  <si>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</si>
  <si>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</si>
  <si>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</si>
  <si>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</si>
  <si>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</si>
  <si>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</si>
  <si>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</si>
  <si>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</si>
  <si>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</si>
  <si>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</si>
  <si>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</si>
  <si>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</si>
  <si>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</si>
  <si>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</si>
  <si>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</si>
  <si>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</si>
  <si>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</si>
  <si>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</si>
  <si>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</si>
  <si>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</si>
  <si>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</si>
  <si>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</si>
  <si>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</si>
  <si>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</si>
  <si>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</si>
  <si>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</si>
  <si>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</si>
  <si>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</si>
  <si>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</si>
  <si>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</si>
  <si>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</si>
  <si>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</si>
  <si>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</si>
  <si>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</si>
  <si>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</si>
  <si>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</si>
  <si>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</si>
  <si>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</si>
  <si>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</si>
  <si>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</si>
  <si>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</si>
  <si>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</si>
  <si>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</si>
  <si>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</si>
  <si>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</si>
  <si>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</si>
  <si>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</si>
  <si>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</si>
  <si>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</si>
  <si>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</si>
  <si>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</si>
  <si>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</si>
  <si>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</si>
  <si>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</si>
  <si>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</si>
  <si>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</si>
  <si>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</si>
  <si>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</si>
  <si>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</si>
  <si>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</si>
  <si>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</si>
  <si>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</si>
  <si>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</si>
  <si>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</si>
  <si>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</si>
  <si>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</si>
  <si>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</si>
  <si>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</si>
  <si>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</si>
  <si>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</si>
  <si>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</si>
  <si>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</si>
  <si>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</si>
  <si>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</si>
  <si>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</si>
  <si>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</si>
  <si>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</si>
  <si>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</si>
  <si>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</si>
  <si>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</si>
  <si>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</si>
  <si>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</si>
  <si>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</si>
  <si>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</si>
  <si>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</si>
  <si>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</si>
  <si>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</si>
  <si>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</si>
  <si>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</si>
  <si>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</si>
  <si>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</si>
  <si>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</si>
  <si>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</si>
  <si>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</si>
  <si>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</si>
  <si>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</si>
  <si>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</si>
  <si>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</si>
  <si>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</si>
  <si>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</si>
  <si>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</si>
  <si>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</si>
  <si>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</si>
  <si>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</si>
  <si>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</si>
  <si>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</si>
  <si>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</si>
  <si>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</si>
  <si>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</si>
  <si>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</si>
  <si>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</si>
  <si>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</si>
  <si>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</si>
  <si>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</si>
  <si>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</si>
  <si>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</si>
  <si>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</si>
  <si>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</si>
  <si>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</si>
  <si>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</si>
  <si>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</si>
  <si>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</si>
  <si>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</si>
  <si>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</si>
  <si>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</si>
  <si>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</si>
  <si>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</si>
  <si>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</si>
  <si>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</si>
  <si>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</si>
  <si>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</si>
  <si>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</si>
  <si>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</si>
  <si>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</si>
  <si>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</si>
  <si>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</si>
  <si>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</si>
  <si>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</si>
  <si>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</si>
  <si>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</si>
  <si>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</si>
  <si>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</si>
  <si>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</si>
  <si>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</si>
  <si>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</si>
  <si>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</si>
  <si>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</si>
  <si>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</si>
  <si>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</si>
  <si>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</si>
  <si>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</si>
  <si>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</si>
  <si>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</si>
  <si>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</si>
  <si>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</si>
  <si>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</si>
  <si>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</si>
  <si>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</si>
  <si>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</si>
  <si>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</si>
  <si>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</si>
  <si>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</si>
  <si>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</si>
  <si>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</si>
  <si>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</si>
  <si>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</si>
  <si>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</si>
  <si>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</si>
  <si>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</si>
  <si>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</si>
  <si>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</si>
  <si>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</si>
  <si>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</si>
  <si>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</si>
  <si>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</si>
  <si>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</si>
  <si>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</si>
  <si>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</si>
  <si>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</si>
  <si>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</si>
  <si>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</si>
  <si>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</si>
  <si>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</si>
  <si>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</si>
  <si>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</si>
  <si>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</si>
  <si>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</si>
  <si>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</si>
  <si>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</si>
  <si>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</si>
  <si>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</si>
  <si>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</si>
  <si>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</si>
  <si>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</si>
  <si>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</si>
  <si>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</si>
  <si>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</si>
  <si>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</si>
  <si>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</si>
  <si>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</si>
  <si>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</si>
  <si>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</si>
  <si>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</si>
  <si>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</si>
  <si>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</si>
  <si>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</si>
  <si>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</si>
  <si>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</si>
  <si>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</si>
  <si>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</si>
  <si>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</si>
  <si>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</si>
  <si>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</si>
  <si>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</si>
  <si>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</si>
  <si>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</si>
  <si>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</si>
  <si>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</si>
  <si>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</si>
  <si>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</si>
  <si>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</si>
  <si>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</si>
  <si>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</si>
  <si>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</si>
  <si>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</si>
  <si>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</si>
  <si>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</si>
  <si>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</si>
  <si>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</si>
  <si>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</si>
  <si>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</si>
  <si>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</si>
  <si>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</si>
  <si>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</si>
  <si>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</si>
  <si>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</si>
  <si>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</si>
  <si>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</si>
  <si>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</si>
  <si>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</si>
  <si>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</si>
  <si>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</si>
  <si>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</si>
  <si>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</si>
  <si>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</si>
  <si>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</si>
  <si>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</si>
  <si>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</si>
  <si>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</si>
  <si>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</si>
  <si>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</si>
  <si>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</si>
  <si>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</si>
  <si>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</si>
  <si>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</si>
  <si>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</si>
  <si>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</si>
  <si>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</si>
  <si>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</si>
  <si>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</si>
  <si>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</si>
  <si>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</si>
  <si>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</si>
  <si>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</si>
  <si>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</si>
  <si>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</si>
  <si>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</si>
  <si>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</si>
  <si>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</si>
  <si>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</si>
  <si>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</si>
  <si>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</si>
  <si>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</si>
  <si>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</si>
  <si>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</si>
  <si>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</si>
  <si>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</si>
  <si>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</si>
  <si>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</si>
  <si>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</si>
  <si>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</si>
  <si>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</si>
  <si>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</si>
  <si>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</si>
  <si>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</si>
  <si>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</si>
  <si>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</si>
  <si>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</si>
  <si>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</si>
  <si>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</si>
  <si>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</si>
  <si>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</si>
  <si>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</si>
  <si>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</si>
  <si>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</si>
  <si>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</si>
  <si>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</si>
  <si>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</si>
  <si>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</si>
  <si>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</si>
  <si>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</si>
  <si>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</si>
  <si>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</si>
  <si>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</si>
  <si>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</si>
  <si>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</si>
  <si>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</si>
  <si>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</si>
  <si>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</si>
  <si>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</si>
  <si>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</si>
  <si>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</si>
  <si>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</si>
  <si>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</si>
  <si>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</si>
  <si>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</si>
  <si>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</si>
  <si>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</si>
  <si>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</si>
  <si>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</si>
  <si>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</si>
  <si>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</si>
  <si>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</si>
  <si>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</si>
  <si>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</si>
  <si>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</si>
  <si>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</si>
  <si>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</si>
  <si>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</si>
  <si>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</si>
  <si>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</si>
  <si>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</si>
  <si>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</si>
  <si>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</si>
  <si>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</si>
  <si>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</si>
  <si>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</si>
  <si>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</si>
  <si>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</si>
  <si>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</si>
  <si>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</si>
  <si>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</si>
  <si>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</si>
  <si>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</si>
  <si>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</si>
  <si>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</si>
  <si>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</si>
  <si>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</si>
  <si>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</si>
  <si>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</si>
  <si>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</si>
  <si>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</si>
  <si>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</si>
  <si>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</si>
  <si>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</si>
  <si>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</si>
  <si>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</si>
  <si>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</si>
  <si>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</si>
  <si>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</si>
  <si>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</si>
  <si>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</si>
  <si>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</si>
  <si>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</si>
  <si>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</si>
  <si>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</si>
  <si>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</si>
  <si>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</si>
  <si>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</si>
  <si>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</si>
  <si>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</si>
  <si>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</si>
  <si>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</si>
  <si>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</si>
  <si>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</si>
  <si>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</si>
  <si>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</si>
  <si>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</si>
  <si>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</si>
  <si>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</si>
  <si>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</si>
  <si>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</si>
  <si>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</si>
  <si>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</si>
  <si>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</si>
  <si>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</si>
  <si>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</si>
  <si>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</si>
  <si>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</si>
  <si>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</si>
  <si>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</si>
  <si>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</si>
  <si>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</si>
  <si>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</si>
  <si>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</si>
  <si>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</si>
  <si>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</si>
  <si>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</si>
  <si>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</si>
  <si>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</si>
  <si>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</si>
  <si>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</si>
  <si>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</si>
  <si>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</si>
  <si>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</si>
  <si>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</si>
  <si>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</si>
  <si>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</si>
  <si>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</si>
  <si>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</si>
  <si>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</si>
  <si>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</si>
  <si>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</si>
  <si>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</si>
  <si>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</si>
  <si>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</si>
  <si>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</si>
  <si>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</si>
  <si>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</si>
  <si>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</si>
  <si>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</si>
  <si>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</si>
  <si>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</si>
  <si>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</si>
  <si>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</si>
  <si>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</si>
  <si>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</si>
  <si>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</si>
  <si>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</si>
  <si>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</si>
  <si>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</si>
  <si>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</si>
  <si>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</si>
  <si>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</si>
  <si>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</si>
  <si>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</si>
  <si>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</si>
  <si>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</si>
  <si>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</si>
  <si>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</si>
  <si>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</si>
  <si>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</si>
  <si>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</si>
  <si>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</si>
  <si>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</si>
  <si>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</si>
  <si>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</si>
  <si>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</si>
  <si>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</si>
  <si>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</si>
  <si>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</si>
  <si>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</si>
  <si>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</si>
  <si>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</si>
  <si>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</si>
  <si>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</si>
  <si>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</si>
  <si>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</si>
  <si>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</si>
  <si>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</si>
  <si>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</si>
  <si>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</si>
  <si>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</si>
  <si>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</si>
  <si>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</si>
  <si>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</si>
  <si>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</si>
  <si>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</si>
  <si>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</si>
  <si>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</si>
  <si>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</si>
  <si>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</si>
  <si>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</si>
  <si>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</si>
  <si>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</si>
  <si>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</si>
  <si>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</si>
  <si>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</si>
  <si>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</si>
  <si>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</si>
  <si>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</si>
  <si>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</si>
  <si>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</si>
  <si>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</si>
  <si>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</si>
  <si>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</si>
  <si>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</si>
  <si>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</si>
  <si>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</si>
  <si>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</si>
  <si>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</si>
  <si>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</si>
  <si>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</si>
  <si>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</si>
  <si>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</si>
  <si>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</si>
  <si>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</si>
  <si>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</si>
  <si>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</si>
  <si>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</si>
  <si>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</si>
  <si>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</si>
  <si>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</si>
  <si>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</si>
  <si>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</si>
  <si>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</si>
  <si>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</si>
  <si>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</si>
  <si>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</si>
  <si>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</si>
  <si>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</si>
  <si>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</si>
  <si>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</si>
  <si>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</si>
  <si>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</si>
  <si>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</si>
  <si>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</si>
  <si>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</si>
  <si>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</si>
  <si>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</si>
  <si>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</si>
  <si>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</si>
  <si>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</si>
  <si>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</si>
  <si>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</si>
  <si>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</si>
  <si>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</si>
  <si>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</si>
  <si>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</si>
  <si>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</si>
  <si>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</si>
  <si>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</si>
  <si>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</si>
  <si>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</si>
  <si>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</si>
  <si>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</si>
  <si>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</si>
  <si>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</si>
  <si>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</si>
  <si>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</si>
  <si>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</si>
  <si>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</si>
  <si>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</si>
  <si>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</si>
  <si>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</si>
  <si>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</si>
  <si>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</si>
  <si>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</si>
  <si>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</si>
  <si>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</si>
  <si>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</si>
  <si>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</si>
  <si>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</si>
  <si>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</si>
  <si>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</si>
  <si>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</si>
  <si>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</si>
  <si>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</si>
  <si>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</si>
  <si>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</si>
  <si>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</si>
  <si>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</si>
  <si>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</si>
  <si>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</si>
  <si>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</si>
  <si>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</si>
  <si>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</si>
  <si>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</si>
  <si>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</si>
  <si>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</si>
  <si>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</si>
  <si>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</si>
  <si>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</si>
  <si>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</si>
  <si>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</si>
  <si>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</si>
  <si>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</si>
  <si>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</si>
  <si>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</si>
  <si>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</si>
  <si>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</si>
  <si>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</si>
  <si>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</si>
  <si>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</si>
  <si>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</si>
  <si>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</si>
  <si>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</si>
  <si>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</si>
  <si>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</si>
  <si>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</si>
  <si>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</si>
  <si>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</si>
  <si>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</si>
  <si>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</si>
  <si>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</si>
  <si>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</si>
  <si>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</si>
  <si>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</si>
  <si>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</si>
  <si>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</si>
  <si>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</si>
  <si>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</si>
  <si>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</si>
  <si>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</si>
  <si>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</si>
  <si>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</si>
  <si>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</si>
  <si>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</si>
  <si>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</si>
  <si>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</si>
  <si>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</si>
  <si>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</si>
  <si>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</si>
  <si>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</si>
  <si>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</si>
  <si>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</si>
  <si>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</si>
  <si>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</si>
  <si>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</si>
  <si>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</si>
  <si>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</si>
  <si>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</si>
  <si>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</si>
  <si>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</si>
  <si>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</si>
  <si>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</si>
  <si>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</si>
  <si>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</si>
  <si>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</si>
  <si>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</si>
  <si>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</si>
  <si>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</si>
  <si>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</si>
  <si>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</si>
  <si>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</si>
  <si>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</si>
  <si>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</si>
  <si>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</si>
  <si>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</si>
  <si>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</si>
  <si>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</si>
  <si>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</si>
  <si>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</si>
  <si>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</si>
  <si>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</si>
  <si>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</si>
  <si>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</si>
  <si>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</si>
  <si>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</si>
  <si>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</si>
  <si>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</si>
  <si>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</si>
  <si>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</si>
  <si>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</si>
  <si>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</si>
  <si>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</si>
  <si>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</si>
  <si>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</si>
  <si>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</si>
  <si>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</si>
  <si>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</si>
  <si>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</si>
  <si>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</si>
  <si>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</si>
  <si>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</si>
  <si>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</si>
  <si>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</si>
  <si>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</si>
  <si>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</si>
  <si>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</si>
  <si>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</si>
  <si>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</si>
  <si>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</si>
  <si>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</si>
  <si>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</si>
  <si>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</si>
  <si>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</si>
  <si>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</si>
  <si>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</si>
  <si>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</si>
  <si>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</si>
  <si>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</si>
  <si>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</si>
  <si>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</si>
  <si>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</si>
  <si>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</si>
  <si>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</si>
  <si>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</si>
  <si>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</si>
  <si>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</si>
  <si>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</si>
  <si>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</si>
  <si>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</si>
  <si>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</si>
  <si>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</si>
  <si>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</si>
  <si>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</si>
  <si>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</si>
  <si>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</si>
  <si>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</si>
  <si>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</si>
  <si>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</si>
  <si>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</si>
  <si>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</si>
  <si>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</si>
  <si>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</si>
  <si>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</si>
  <si>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</si>
  <si>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</si>
  <si>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</si>
  <si>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</si>
  <si>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</si>
  <si>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</si>
  <si>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</si>
  <si>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</si>
  <si>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</si>
  <si>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</si>
  <si>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</si>
  <si>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</si>
  <si>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</si>
  <si>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</si>
  <si>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</si>
  <si>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</si>
  <si>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</si>
  <si>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</si>
  <si>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</si>
  <si>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</si>
  <si>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</si>
  <si>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</si>
  <si>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</si>
  <si>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</si>
  <si>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</si>
  <si>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</si>
  <si>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</si>
  <si>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</si>
  <si>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</si>
  <si>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</si>
  <si>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</si>
  <si>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</si>
  <si>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</si>
  <si>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</si>
  <si>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</si>
  <si>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</si>
  <si>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</si>
  <si>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</si>
  <si>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</si>
  <si>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</si>
  <si>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</si>
  <si>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</si>
  <si>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</si>
  <si>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</si>
  <si>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</si>
  <si>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</si>
  <si>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</si>
  <si>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</si>
  <si>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</si>
  <si>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</si>
  <si>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</si>
  <si>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</si>
  <si>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</si>
  <si>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</si>
  <si>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</si>
  <si>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</si>
  <si>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</si>
  <si>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</si>
  <si>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</si>
  <si>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</si>
  <si>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</si>
  <si>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</si>
  <si>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</si>
  <si>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</si>
  <si>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</si>
  <si>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</si>
  <si>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</si>
  <si>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</si>
  <si>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</si>
  <si>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</si>
  <si>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</si>
  <si>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</si>
  <si>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</si>
  <si>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</si>
  <si>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</si>
  <si>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</si>
  <si>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</si>
  <si>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</si>
  <si>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</si>
  <si>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</si>
  <si>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</si>
  <si>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</si>
  <si>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</si>
  <si>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</si>
  <si>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</si>
  <si>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</si>
  <si>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</si>
  <si>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</si>
  <si>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</si>
  <si>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</si>
  <si>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</si>
  <si>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</si>
  <si>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</si>
  <si>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</si>
  <si>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</si>
  <si>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</si>
  <si>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</si>
  <si>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</si>
  <si>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</si>
  <si>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</si>
  <si>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</si>
  <si>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</si>
  <si>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</si>
  <si>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</si>
  <si>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</si>
  <si>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</si>
  <si>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</si>
  <si>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</si>
  <si>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</si>
  <si>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</si>
  <si>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</si>
  <si>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</si>
  <si>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</si>
  <si>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</si>
  <si>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</si>
  <si>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</si>
  <si>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</si>
  <si>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</si>
  <si>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</si>
  <si>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</si>
  <si>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</si>
  <si>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</si>
  <si>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</si>
  <si>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</si>
  <si>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</si>
  <si>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</si>
  <si>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</si>
  <si>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</si>
  <si>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</si>
  <si>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</si>
  <si>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</si>
  <si>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</si>
  <si>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</si>
  <si>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</si>
  <si>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</si>
  <si>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</si>
  <si>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</si>
  <si>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</si>
  <si>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</si>
  <si>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</si>
  <si>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</si>
  <si>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</si>
  <si>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</si>
  <si>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</si>
  <si>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</si>
  <si>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</si>
  <si>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</si>
  <si>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</si>
  <si>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</si>
  <si>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</si>
  <si>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</si>
  <si>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</si>
  <si>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</si>
  <si>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</si>
  <si>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</si>
  <si>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</si>
  <si>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</si>
  <si>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</si>
  <si>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</si>
  <si>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</si>
  <si>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</si>
  <si>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</si>
  <si>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</si>
  <si>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</si>
  <si>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</si>
  <si>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</si>
  <si>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</si>
  <si>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</si>
  <si>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</si>
  <si>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</si>
  <si>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</si>
  <si>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</si>
  <si>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</si>
  <si>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</si>
  <si>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</si>
  <si>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</si>
  <si>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</si>
  <si>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</si>
  <si>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</si>
  <si>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</si>
  <si>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</si>
  <si>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</si>
  <si>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</si>
  <si>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</si>
  <si>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</si>
  <si>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</si>
  <si>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</si>
  <si>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</si>
  <si>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</si>
  <si>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</si>
  <si>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</si>
  <si>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</si>
  <si>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</si>
  <si>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</si>
  <si>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</si>
  <si>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</si>
  <si>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</si>
  <si>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</si>
  <si>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</si>
  <si>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</si>
  <si>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</si>
  <si>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</si>
  <si>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</si>
  <si>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</si>
  <si>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</si>
  <si>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</si>
  <si>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</si>
  <si>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</si>
  <si>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</si>
  <si>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</si>
  <si>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</si>
  <si>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</si>
  <si>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</si>
  <si>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</si>
  <si>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</si>
  <si>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</si>
  <si>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</si>
  <si>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</si>
  <si>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</si>
  <si>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</si>
  <si>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</si>
  <si>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</si>
  <si>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</si>
  <si>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</si>
  <si>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</si>
  <si>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</si>
  <si>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</si>
  <si>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</si>
  <si>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</si>
  <si>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</si>
  <si>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</si>
  <si>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</si>
  <si>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</si>
  <si>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</si>
  <si>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</si>
  <si>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</si>
  <si>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</si>
  <si>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</si>
  <si>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</si>
  <si>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</si>
  <si>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</si>
  <si>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</si>
  <si>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</si>
  <si>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</si>
  <si>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</si>
  <si>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</si>
  <si>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</si>
  <si>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</si>
  <si>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</si>
  <si>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</si>
  <si>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</si>
  <si>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</si>
  <si>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</si>
  <si>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</si>
  <si>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</si>
  <si>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</si>
  <si>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</si>
  <si>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</si>
  <si>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</si>
  <si>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</si>
  <si>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</si>
  <si>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</si>
  <si>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</si>
  <si>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</si>
  <si>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</si>
  <si>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</si>
  <si>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</si>
  <si>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</si>
  <si>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</si>
  <si>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</si>
  <si>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</si>
  <si>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</si>
  <si>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</si>
  <si>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</si>
  <si>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</si>
  <si>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</si>
  <si>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</si>
  <si>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</si>
  <si>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</si>
  <si>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</si>
  <si>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</si>
  <si>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</si>
  <si>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</si>
  <si>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</si>
  <si>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</si>
  <si>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</si>
  <si>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</si>
  <si>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</si>
  <si>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</si>
  <si>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</si>
  <si>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</si>
  <si>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</si>
  <si>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</si>
  <si>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</si>
  <si>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</si>
  <si>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</si>
  <si>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</si>
  <si>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</si>
  <si>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</si>
  <si>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</si>
  <si>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</si>
  <si>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</si>
  <si>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</si>
  <si>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</si>
  <si>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</si>
  <si>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</si>
  <si>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</si>
  <si>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</si>
  <si>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</si>
  <si>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</si>
  <si>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</si>
  <si>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</si>
  <si>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</si>
  <si>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</si>
  <si>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</si>
  <si>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</si>
  <si>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</si>
  <si>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</si>
  <si>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</si>
  <si>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</si>
  <si>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</si>
  <si>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</si>
  <si>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</si>
  <si>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</si>
  <si>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</si>
  <si>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</si>
  <si>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</si>
  <si>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</si>
  <si>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</si>
  <si>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</si>
  <si>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</si>
  <si>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</si>
  <si>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</si>
  <si>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</si>
  <si>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</si>
  <si>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</si>
  <si>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</si>
  <si>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</si>
  <si>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</si>
  <si>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</si>
  <si>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</si>
  <si>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</si>
  <si>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</si>
  <si>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</si>
  <si>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</si>
  <si>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</si>
  <si>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</si>
  <si>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</si>
  <si>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</si>
  <si>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</si>
  <si>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</si>
  <si>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</si>
  <si>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</si>
  <si>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</si>
  <si>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</si>
  <si>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</si>
  <si>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</si>
  <si>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</si>
  <si>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</si>
  <si>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</si>
  <si>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</si>
  <si>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</si>
  <si>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</si>
  <si>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</si>
  <si>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</si>
  <si>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</si>
  <si>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</si>
  <si>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</si>
  <si>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</si>
  <si>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</si>
  <si>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</si>
  <si>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</si>
  <si>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</si>
  <si>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</si>
  <si>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</si>
  <si>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</si>
  <si>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</si>
  <si>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</si>
  <si>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</si>
  <si>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</si>
  <si>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</si>
  <si>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</si>
  <si>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</si>
  <si>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</si>
  <si>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</si>
  <si>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</si>
  <si>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</si>
  <si>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</si>
  <si>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</si>
  <si>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</si>
  <si>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</si>
  <si>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</si>
  <si>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</si>
  <si>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</si>
  <si>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</si>
  <si>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</si>
  <si>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</si>
  <si>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</si>
  <si>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</si>
  <si>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</si>
  <si>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</si>
  <si>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</si>
  <si>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</si>
  <si>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</si>
  <si>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</si>
  <si>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</si>
  <si>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</si>
  <si>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</si>
  <si>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</si>
  <si>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</si>
  <si>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</si>
  <si>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</si>
  <si>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</si>
  <si>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</si>
  <si>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</si>
  <si>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</si>
  <si>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</si>
  <si>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</si>
  <si>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</si>
  <si>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</si>
  <si>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</si>
  <si>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</si>
  <si>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</si>
  <si>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</si>
  <si>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</si>
  <si>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</si>
  <si>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</si>
  <si>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</si>
  <si>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</si>
  <si>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</si>
  <si>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</si>
  <si>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</si>
  <si>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</si>
  <si>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</si>
  <si>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</si>
  <si>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</si>
  <si>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</si>
  <si>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</si>
  <si>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</si>
  <si>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</si>
  <si>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</si>
  <si>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</si>
  <si>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</si>
  <si>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</si>
  <si>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</si>
  <si>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</si>
  <si>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</si>
  <si>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</si>
  <si>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</si>
  <si>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</si>
  <si>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</si>
  <si>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</si>
  <si>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</si>
  <si>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</si>
  <si>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</si>
  <si>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</si>
  <si>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</si>
  <si>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</si>
  <si>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</si>
  <si>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</si>
  <si>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</si>
  <si>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</si>
  <si>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</si>
  <si>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</si>
  <si>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</si>
  <si>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</si>
  <si>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</si>
  <si>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</si>
  <si>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</si>
  <si>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</si>
  <si>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</si>
  <si>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</si>
  <si>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</si>
  <si>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</si>
  <si>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</si>
  <si>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</si>
  <si>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</si>
  <si>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</si>
  <si>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</si>
  <si>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</si>
  <si>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</si>
  <si>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</si>
  <si>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</si>
  <si>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</si>
  <si>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</si>
  <si>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</si>
  <si>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</si>
  <si>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</si>
  <si>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</si>
  <si>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</si>
  <si>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</si>
  <si>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</si>
  <si>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</si>
  <si>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</si>
  <si>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</si>
  <si>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</si>
  <si>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</si>
  <si>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</si>
  <si>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</si>
  <si>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</si>
  <si>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</si>
  <si>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</si>
  <si>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</si>
  <si>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</si>
  <si>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</si>
  <si>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</si>
  <si>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</si>
  <si>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</si>
  <si>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</si>
  <si>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</si>
  <si>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</si>
  <si>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</si>
  <si>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</si>
  <si>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</si>
  <si>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</si>
  <si>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</si>
  <si>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</si>
  <si>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</si>
  <si>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</si>
  <si>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</si>
  <si>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</si>
  <si>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</si>
  <si>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</si>
  <si>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</si>
  <si>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</si>
  <si>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</si>
  <si>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</si>
  <si>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</si>
  <si>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</si>
  <si>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</si>
  <si>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</si>
  <si>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</si>
  <si>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</si>
  <si>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</si>
  <si>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</si>
  <si>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</si>
  <si>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</si>
  <si>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</si>
  <si>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</si>
  <si>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</si>
  <si>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</si>
  <si>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</si>
  <si>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</si>
  <si>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</si>
  <si>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</si>
  <si>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</si>
  <si>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</si>
  <si>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</si>
  <si>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</si>
  <si>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</si>
  <si>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</si>
  <si>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</si>
  <si>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</si>
  <si>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</si>
  <si>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</si>
  <si>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</si>
  <si>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</si>
  <si>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</si>
  <si>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</si>
  <si>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</si>
  <si>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</si>
  <si>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</si>
  <si>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</si>
  <si>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</si>
  <si>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</si>
  <si>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</si>
  <si>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</si>
  <si>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</si>
  <si>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</si>
  <si>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</si>
  <si>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</si>
  <si>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</si>
  <si>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</si>
  <si>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</si>
  <si>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</si>
  <si>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</si>
  <si>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</si>
  <si>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</si>
  <si>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</si>
  <si>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</si>
  <si>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</si>
  <si>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</si>
  <si>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</si>
  <si>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</si>
  <si>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</si>
  <si>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</si>
  <si>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</si>
  <si>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</si>
  <si>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</si>
  <si>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</si>
  <si>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</si>
  <si>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</si>
  <si>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</si>
  <si>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</si>
  <si>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</si>
  <si>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</si>
  <si>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</si>
  <si>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</si>
  <si>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</si>
  <si>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</si>
  <si>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</si>
  <si>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</si>
  <si>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</si>
  <si>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</si>
  <si>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</si>
  <si>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</si>
  <si>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</si>
  <si>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</si>
  <si>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</si>
  <si>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</si>
  <si>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</si>
  <si>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</si>
  <si>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</si>
  <si>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</si>
  <si>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</si>
  <si>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</si>
  <si>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</si>
  <si>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</si>
  <si>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</si>
  <si>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</si>
  <si>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</si>
  <si>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</si>
  <si>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</si>
  <si>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</si>
  <si>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</si>
  <si>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</si>
  <si>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</si>
  <si>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</si>
  <si>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</si>
  <si>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</si>
  <si>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</si>
  <si>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</si>
  <si>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</si>
  <si>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</si>
  <si>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</si>
  <si>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</si>
  <si>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</si>
  <si>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</si>
  <si>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</si>
  <si>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</si>
  <si>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</si>
  <si>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</si>
  <si>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</si>
  <si>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</si>
  <si>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</si>
  <si>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</si>
  <si>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</si>
  <si>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</si>
  <si>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</si>
  <si>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</si>
  <si>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</si>
  <si>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</si>
  <si>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</si>
  <si>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</si>
  <si>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</si>
  <si>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</si>
  <si>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</si>
  <si>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</si>
  <si>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</si>
  <si>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</si>
  <si>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</si>
  <si>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</si>
  <si>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</si>
  <si>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</si>
  <si>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</si>
  <si>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</si>
  <si>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</si>
  <si>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</si>
  <si>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</si>
  <si>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</si>
  <si>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</si>
  <si>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</si>
  <si>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</si>
  <si>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</si>
  <si>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</si>
  <si>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</si>
  <si>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</si>
  <si>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</si>
  <si>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</si>
  <si>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</si>
  <si>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</si>
  <si>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</si>
  <si>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</si>
  <si>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</si>
  <si>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</si>
  <si>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</si>
  <si>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</si>
  <si>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</si>
  <si>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</si>
  <si>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</si>
  <si>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</si>
  <si>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</si>
  <si>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</si>
  <si>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</si>
  <si>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</si>
  <si>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</si>
  <si>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</si>
  <si>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</si>
  <si>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</si>
  <si>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</si>
  <si>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</si>
  <si>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</si>
  <si>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</si>
  <si>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</si>
  <si>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</si>
  <si>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</si>
  <si>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</si>
  <si>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</si>
  <si>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</si>
  <si>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</si>
  <si>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</si>
  <si>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</si>
  <si>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</si>
  <si>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</si>
  <si>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</si>
  <si>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</si>
  <si>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</si>
  <si>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</si>
  <si>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</si>
  <si>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</si>
  <si>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</si>
  <si>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</si>
  <si>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</si>
  <si>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</si>
  <si>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</si>
  <si>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</si>
  <si>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</si>
  <si>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</si>
  <si>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</si>
  <si>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</si>
  <si>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</si>
  <si>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</si>
  <si>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</si>
  <si>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</si>
  <si>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</si>
  <si>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</si>
  <si>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</si>
  <si>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</si>
  <si>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</si>
  <si>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</si>
  <si>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</si>
  <si>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</si>
  <si>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</si>
  <si>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</si>
  <si>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</si>
  <si>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</si>
  <si>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</si>
  <si>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</si>
  <si>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</si>
  <si>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</si>
  <si>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</si>
  <si>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</si>
  <si>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</si>
  <si>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</si>
  <si>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</si>
  <si>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</si>
  <si>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</si>
  <si>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</si>
  <si>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</si>
  <si>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</si>
  <si>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</si>
  <si>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</si>
  <si>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</si>
  <si>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</si>
  <si>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</si>
  <si>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</si>
  <si>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</si>
  <si>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</si>
  <si>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</si>
  <si>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</si>
  <si>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</si>
  <si>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</si>
  <si>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</si>
  <si>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</si>
  <si>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</si>
  <si>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</si>
  <si>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</si>
  <si>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</si>
  <si>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</si>
  <si>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</si>
  <si>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</si>
  <si>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</si>
  <si>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</si>
  <si>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</si>
  <si>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</si>
  <si>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</si>
  <si>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</si>
  <si>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</si>
  <si>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</si>
  <si>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</si>
  <si>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</si>
  <si>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</si>
  <si>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</si>
  <si>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</si>
  <si>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</si>
  <si>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</si>
  <si>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</si>
  <si>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</si>
  <si>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</si>
  <si>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</si>
  <si>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</si>
  <si>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</si>
  <si>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</si>
  <si>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</si>
  <si>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</si>
  <si>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</si>
  <si>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</si>
  <si>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</si>
  <si>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</si>
  <si>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</si>
  <si>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</si>
  <si>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</si>
  <si>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</si>
  <si>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</si>
  <si>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</si>
  <si>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</si>
  <si>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</si>
  <si>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</si>
  <si>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</si>
  <si>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</si>
  <si>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</si>
  <si>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</si>
  <si>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</si>
  <si>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</si>
  <si>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</si>
  <si>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</si>
  <si>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</si>
  <si>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</si>
  <si>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</si>
  <si>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</si>
  <si>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</si>
  <si>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</si>
  <si>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</si>
  <si>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</si>
  <si>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</si>
  <si>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</si>
  <si>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</si>
  <si>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</si>
  <si>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</si>
  <si>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</si>
  <si>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</si>
  <si>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</si>
  <si>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</si>
  <si>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</si>
  <si>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</si>
  <si>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</si>
  <si>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</si>
  <si>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</si>
  <si>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</si>
  <si>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</si>
  <si>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</si>
  <si>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</si>
  <si>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</si>
  <si>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</si>
  <si>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</si>
  <si>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</si>
  <si>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</si>
  <si>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</si>
  <si>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</si>
  <si>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</si>
  <si>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</si>
  <si>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</si>
  <si>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</si>
  <si>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</si>
  <si>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</si>
  <si>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</si>
  <si>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</si>
  <si>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</si>
  <si>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</si>
  <si>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</si>
  <si>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</si>
  <si>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</si>
  <si>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</si>
  <si>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</si>
  <si>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</si>
  <si>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</si>
  <si>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</si>
  <si>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</si>
  <si>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</si>
  <si>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</si>
  <si>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</si>
  <si>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</si>
  <si>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</si>
  <si>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</si>
  <si>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</si>
  <si>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</si>
  <si>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</si>
  <si>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</si>
  <si>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</si>
  <si>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</si>
  <si>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</si>
  <si>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</si>
  <si>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</si>
  <si>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</si>
  <si>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</si>
  <si>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</si>
  <si>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</si>
  <si>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</si>
  <si>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</si>
  <si>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</si>
  <si>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</si>
  <si>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</si>
  <si>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</si>
  <si>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</si>
  <si>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</si>
  <si>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</si>
  <si>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</si>
  <si>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</si>
  <si>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</si>
  <si>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</si>
  <si>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</si>
  <si>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</si>
  <si>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</si>
  <si>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</si>
  <si>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</si>
  <si>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</si>
  <si>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</si>
  <si>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</si>
  <si>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</si>
  <si>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</si>
  <si>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</si>
  <si>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</si>
  <si>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</si>
  <si>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</si>
  <si>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</si>
  <si>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</si>
  <si>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</si>
  <si>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</si>
  <si>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</si>
  <si>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</si>
  <si>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</si>
  <si>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</si>
  <si>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</si>
  <si>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</si>
  <si>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</si>
  <si>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</si>
  <si>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</si>
  <si>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</si>
  <si>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</si>
  <si>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</si>
  <si>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</si>
  <si>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</si>
  <si>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</si>
  <si>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</si>
  <si>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</si>
  <si>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</si>
  <si>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</si>
  <si>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</si>
  <si>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</si>
  <si>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</si>
  <si>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</si>
  <si>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</si>
  <si>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</si>
  <si>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</si>
  <si>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</si>
  <si>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</si>
  <si>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</si>
  <si>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</si>
  <si>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</si>
  <si>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</si>
  <si>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</si>
  <si>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</si>
  <si>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</si>
  <si>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</si>
  <si>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</si>
  <si>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</si>
  <si>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</si>
  <si>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</si>
  <si>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</si>
  <si>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</si>
  <si>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</si>
  <si>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</si>
  <si>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</si>
  <si>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</si>
  <si>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</si>
  <si>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</si>
  <si>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</si>
  <si>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</si>
  <si>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</si>
  <si>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</si>
  <si>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</si>
  <si>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</si>
  <si>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</si>
  <si>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</si>
  <si>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</si>
  <si>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</si>
  <si>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</si>
  <si>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</si>
  <si>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</si>
  <si>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</si>
  <si>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</si>
  <si>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</si>
  <si>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</si>
  <si>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</si>
  <si>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</si>
  <si>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</si>
  <si>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</si>
  <si>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</si>
  <si>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</si>
  <si>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</si>
  <si>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</si>
  <si>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</si>
  <si>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</si>
  <si>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</si>
  <si>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</si>
  <si>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</si>
  <si>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</si>
  <si>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</si>
  <si>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</si>
  <si>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</si>
  <si>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</si>
  <si>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</si>
  <si>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</si>
  <si>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</si>
  <si>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</si>
  <si>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</si>
  <si>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</si>
  <si>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</si>
  <si>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</si>
  <si>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</si>
  <si>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</si>
  <si>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</si>
  <si>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</si>
  <si>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</si>
  <si>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</si>
  <si>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</si>
  <si>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</si>
  <si>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</si>
  <si>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</si>
  <si>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</si>
  <si>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</si>
  <si>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</si>
  <si>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</si>
  <si>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</si>
  <si>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</si>
  <si>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</si>
  <si>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</si>
  <si>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</si>
  <si>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</si>
  <si>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</si>
  <si>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</si>
  <si>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</si>
  <si>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</si>
  <si>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</si>
  <si>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</si>
  <si>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</si>
  <si>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</si>
  <si>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</si>
  <si>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</si>
  <si>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</si>
  <si>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</si>
  <si>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</si>
  <si>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</si>
  <si>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</si>
  <si>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</si>
  <si>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</si>
  <si>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</si>
  <si>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</si>
  <si>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</si>
  <si>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</si>
  <si>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</si>
  <si>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</si>
  <si>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</si>
  <si>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</si>
  <si>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</si>
  <si>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</si>
  <si>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</si>
  <si>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</si>
  <si>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</si>
  <si>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</si>
  <si>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</si>
  <si>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</si>
  <si>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</si>
  <si>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</si>
  <si>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</si>
  <si>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</si>
  <si>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</si>
  <si>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</si>
  <si>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</si>
  <si>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</si>
  <si>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</si>
  <si>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</si>
  <si>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</si>
  <si>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</si>
  <si>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</si>
  <si>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</si>
  <si>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</si>
  <si>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</si>
  <si>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</si>
  <si>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</si>
  <si>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</si>
  <si>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</si>
  <si>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</si>
  <si>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</si>
  <si>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</si>
  <si>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</si>
  <si>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</si>
  <si>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</si>
  <si>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</si>
  <si>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</si>
  <si>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</si>
  <si>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</si>
  <si>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</si>
  <si>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</si>
  <si>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</si>
  <si>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</si>
  <si>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</si>
  <si>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</si>
  <si>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</si>
  <si>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</si>
  <si>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</si>
  <si>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</si>
  <si>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</si>
  <si>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</si>
  <si>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</si>
  <si>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</si>
  <si>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</si>
  <si>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</si>
  <si>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</si>
  <si>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</si>
  <si>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</si>
  <si>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</si>
  <si>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</si>
  <si>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</si>
  <si>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</si>
  <si>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</si>
  <si>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</si>
  <si>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</si>
  <si>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</si>
  <si>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</si>
  <si>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</si>
  <si>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</si>
  <si>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</si>
  <si>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</si>
  <si>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</si>
  <si>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</si>
  <si>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</si>
  <si>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</si>
  <si>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</si>
  <si>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</si>
  <si>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</si>
  <si>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</si>
  <si>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</si>
  <si>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</si>
  <si>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</si>
  <si>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</si>
  <si>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</si>
  <si>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</si>
  <si>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</si>
  <si>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</si>
  <si>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</si>
  <si>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</si>
  <si>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</si>
  <si>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</si>
  <si>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</si>
  <si>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</si>
  <si>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</si>
  <si>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</si>
  <si>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</si>
  <si>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</si>
  <si>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</si>
  <si>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</si>
  <si>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</si>
  <si>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</si>
  <si>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</si>
  <si>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</si>
  <si>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</si>
  <si>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</si>
  <si>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</si>
  <si>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</si>
  <si>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</si>
  <si>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</si>
  <si>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</si>
  <si>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</si>
  <si>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</si>
  <si>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</si>
  <si>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</si>
  <si>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</si>
  <si>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</si>
  <si>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</si>
  <si>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</si>
  <si>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</si>
  <si>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</si>
  <si>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</si>
  <si>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</si>
  <si>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</si>
  <si>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</si>
  <si>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</si>
  <si>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</si>
  <si>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</si>
  <si>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</si>
  <si>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</si>
  <si>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</si>
  <si>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</si>
  <si>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</si>
  <si>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</si>
  <si>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</si>
  <si>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</si>
  <si>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</si>
  <si>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</si>
  <si>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</si>
  <si>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</si>
  <si>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</si>
  <si>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</si>
  <si>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</si>
  <si>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</si>
  <si>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</si>
  <si>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</si>
  <si>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</si>
  <si>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</si>
  <si>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</si>
  <si>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</si>
  <si>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</si>
  <si>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</si>
  <si>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</si>
  <si>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</si>
  <si>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</si>
  <si>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</si>
  <si>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</si>
  <si>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</si>
  <si>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</si>
  <si>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</si>
  <si>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</si>
  <si>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</si>
  <si>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</si>
  <si>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</si>
  <si>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</si>
  <si>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</si>
  <si>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</si>
  <si>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</si>
  <si>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</si>
  <si>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</si>
  <si>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</si>
  <si>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</si>
  <si>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</si>
  <si>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</si>
  <si>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</si>
  <si>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</si>
  <si>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</si>
  <si>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</si>
  <si>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</si>
  <si>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</si>
  <si>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</si>
  <si>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</si>
  <si>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</si>
  <si>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</si>
  <si>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</si>
  <si>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</si>
  <si>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</si>
  <si>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</si>
  <si>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</si>
  <si>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</si>
  <si>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</si>
  <si>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</si>
  <si>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</si>
  <si>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</si>
  <si>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</si>
  <si>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</si>
  <si>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</si>
  <si>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</si>
  <si>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</si>
  <si>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</si>
  <si>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</si>
  <si>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</si>
  <si>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</si>
  <si>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</si>
  <si>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</si>
  <si>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</si>
  <si>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</si>
  <si>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</si>
  <si>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</si>
  <si>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</si>
  <si>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</si>
  <si>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</si>
  <si>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</si>
  <si>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</si>
  <si>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</si>
  <si>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</si>
  <si>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</si>
  <si>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</si>
  <si>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</si>
  <si>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</si>
  <si>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</si>
  <si>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</si>
  <si>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</si>
  <si>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</si>
  <si>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</si>
  <si>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</si>
  <si>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</si>
  <si>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</si>
  <si>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</si>
  <si>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</si>
  <si>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</si>
  <si>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</si>
  <si>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</si>
  <si>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</si>
  <si>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</si>
  <si>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</si>
  <si>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</si>
  <si>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</si>
  <si>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</si>
  <si>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</si>
  <si>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</si>
  <si>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</si>
  <si>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</si>
  <si>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</si>
  <si>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</si>
  <si>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</si>
  <si>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</si>
  <si>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</si>
  <si>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</si>
  <si>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</si>
  <si>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</si>
  <si>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</si>
  <si>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</si>
  <si>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</si>
  <si>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</si>
  <si>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</si>
  <si>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</si>
  <si>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</si>
  <si>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</si>
  <si>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</si>
  <si>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</si>
  <si>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</si>
  <si>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</si>
  <si>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</si>
  <si>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</si>
  <si>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</si>
  <si>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</si>
  <si>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</si>
  <si>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</si>
  <si>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</si>
  <si>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</si>
  <si>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</si>
  <si>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</si>
  <si>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</si>
  <si>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</si>
  <si>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</si>
  <si>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</si>
  <si>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</si>
  <si>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</si>
  <si>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</si>
  <si>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</si>
  <si>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</si>
  <si>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</si>
  <si>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</si>
  <si>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</si>
  <si>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</si>
  <si>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</si>
  <si>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</si>
  <si>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</si>
  <si>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</si>
  <si>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</si>
  <si>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</si>
  <si>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</si>
  <si>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</si>
  <si>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</si>
  <si>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</si>
  <si>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</si>
  <si>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</si>
  <si>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</si>
  <si>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</si>
  <si>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</si>
  <si>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</si>
  <si>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</si>
  <si>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</si>
  <si>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</si>
  <si>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</si>
  <si>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</si>
  <si>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</si>
  <si>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</si>
  <si>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</si>
  <si>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</si>
  <si>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</si>
  <si>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</si>
  <si>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</si>
  <si>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</si>
  <si>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</si>
  <si>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</si>
  <si>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</si>
  <si>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</si>
  <si>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</si>
  <si>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</si>
  <si>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</si>
  <si>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</si>
  <si>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</si>
  <si>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</si>
  <si>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</si>
  <si>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</si>
  <si>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</si>
  <si>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</si>
  <si>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</si>
  <si>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</si>
  <si>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</si>
  <si>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</si>
  <si>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</si>
  <si>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</si>
  <si>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</si>
  <si>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</si>
  <si>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</si>
  <si>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</si>
  <si>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</si>
  <si>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</si>
  <si>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</si>
  <si>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</si>
  <si>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</si>
  <si>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</si>
  <si>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</si>
  <si>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</si>
  <si>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</si>
  <si>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</si>
  <si>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</si>
  <si>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</si>
  <si>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</si>
  <si>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</si>
  <si>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</si>
  <si>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</si>
  <si>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</si>
  <si>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</si>
  <si>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</si>
  <si>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</si>
  <si>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</si>
  <si>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</si>
  <si>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</si>
  <si>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</si>
  <si>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</si>
  <si>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</si>
  <si>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</si>
  <si>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</si>
  <si>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</si>
  <si>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</si>
  <si>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</si>
  <si>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</si>
  <si>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</si>
  <si>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</si>
  <si>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</si>
  <si>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</si>
  <si>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</si>
  <si>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</si>
  <si>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</si>
  <si>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</si>
  <si>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</si>
  <si>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</si>
  <si>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</si>
  <si>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</si>
  <si>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</si>
  <si>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</si>
  <si>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</si>
  <si>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</si>
  <si>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</si>
  <si>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</si>
  <si>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</si>
  <si>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</si>
  <si>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</si>
  <si>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</si>
  <si>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</si>
  <si>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</si>
  <si>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</si>
  <si>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</si>
  <si>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</si>
  <si>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</si>
  <si>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</si>
  <si>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</si>
  <si>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</si>
  <si>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</si>
  <si>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</si>
  <si>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</si>
  <si>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</si>
  <si>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</si>
  <si>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</si>
  <si>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</si>
  <si>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</si>
  <si>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</si>
  <si>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</si>
  <si>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</si>
  <si>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</si>
  <si>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</si>
  <si>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</si>
  <si>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</si>
  <si>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</si>
  <si>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</si>
  <si>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</si>
  <si>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</si>
  <si>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</si>
  <si>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</si>
  <si>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</si>
  <si>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</si>
  <si>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</si>
  <si>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</si>
  <si>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</si>
  <si>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</si>
  <si>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</si>
  <si>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</si>
  <si>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</si>
  <si>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</si>
  <si>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</si>
  <si>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</si>
  <si>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</si>
  <si>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</si>
  <si>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</si>
  <si>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</si>
  <si>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</si>
  <si>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</si>
  <si>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</si>
  <si>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</si>
  <si>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</si>
  <si>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</si>
  <si>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</si>
  <si>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</si>
  <si>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</si>
  <si>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</si>
  <si>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</si>
  <si>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</si>
  <si>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</si>
  <si>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</si>
  <si>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</si>
  <si>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</si>
  <si>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</si>
  <si>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</si>
  <si>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</si>
  <si>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</si>
  <si>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</si>
  <si>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</si>
  <si>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</si>
  <si>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</si>
  <si>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</si>
  <si>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</si>
  <si>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</si>
  <si>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</si>
  <si>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</si>
  <si>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</si>
  <si>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</si>
  <si>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</si>
  <si>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</si>
  <si>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</si>
  <si>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</si>
  <si>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</si>
  <si>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</si>
  <si>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</si>
  <si>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</si>
  <si>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</si>
  <si>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</si>
  <si>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</si>
  <si>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</si>
  <si>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</si>
  <si>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</si>
  <si>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</si>
  <si>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</si>
  <si>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</si>
  <si>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</si>
  <si>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</si>
  <si>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</si>
  <si>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</si>
  <si>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</si>
  <si>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</si>
  <si>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</si>
  <si>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</si>
  <si>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</si>
  <si>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</si>
  <si>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</si>
  <si>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</si>
  <si>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</si>
  <si>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</si>
  <si>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</si>
  <si>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</si>
  <si>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</si>
  <si>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</si>
  <si>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</si>
  <si>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</si>
  <si>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</si>
  <si>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</si>
  <si>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</si>
  <si>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</si>
  <si>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</si>
  <si>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</si>
  <si>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</si>
  <si>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</si>
  <si>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</si>
  <si>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</si>
  <si>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</si>
  <si>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</si>
  <si>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</si>
  <si>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</si>
  <si>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</si>
  <si>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</si>
  <si>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</si>
  <si>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</si>
  <si>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</si>
  <si>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</si>
  <si>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</si>
  <si>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</si>
  <si>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</si>
  <si>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</si>
  <si>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</si>
  <si>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</si>
  <si>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</si>
  <si>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</si>
  <si>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</si>
  <si>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</si>
  <si>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</si>
  <si>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</si>
  <si>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</si>
  <si>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</si>
  <si>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</si>
  <si>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</si>
  <si>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</si>
  <si>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</si>
  <si>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</si>
  <si>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</si>
  <si>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</si>
  <si>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</si>
  <si>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</si>
  <si>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</si>
  <si>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</si>
  <si>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</si>
  <si>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</si>
  <si>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</si>
  <si>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</si>
  <si>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</si>
  <si>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</si>
  <si>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</si>
  <si>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</si>
  <si>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</si>
  <si>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</si>
  <si>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</si>
  <si>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</si>
  <si>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</si>
  <si>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</si>
  <si>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</si>
  <si>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</si>
  <si>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</si>
  <si>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</si>
  <si>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</si>
  <si>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</si>
  <si>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</si>
  <si>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</si>
  <si>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</si>
  <si>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</si>
  <si>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</si>
  <si>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</si>
  <si>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</si>
  <si>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</si>
  <si>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</si>
  <si>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</si>
  <si>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</si>
  <si>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</si>
  <si>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</si>
  <si>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</si>
  <si>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</si>
  <si>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</si>
  <si>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</si>
  <si>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</si>
  <si>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</si>
  <si>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</si>
  <si>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</si>
  <si>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</si>
  <si>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</si>
  <si>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</si>
  <si>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</si>
  <si>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</si>
  <si>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</si>
  <si>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</si>
  <si>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</si>
  <si>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</si>
  <si>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</si>
  <si>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</si>
  <si>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</si>
  <si>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</si>
  <si>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</si>
  <si>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</si>
  <si>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</si>
  <si>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</si>
  <si>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</si>
  <si>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</si>
  <si>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</si>
  <si>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</si>
  <si>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</si>
  <si>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</si>
  <si>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</si>
  <si>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</si>
  <si>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</si>
  <si>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</si>
  <si>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</si>
  <si>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</si>
  <si>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</si>
  <si>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</si>
  <si>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</si>
  <si>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</si>
  <si>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</si>
  <si>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</si>
  <si>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</si>
  <si>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</si>
  <si>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</si>
  <si>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</si>
  <si>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</si>
  <si>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</si>
  <si>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</si>
  <si>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</si>
  <si>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</si>
  <si>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</si>
  <si>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</si>
  <si>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</si>
  <si>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</si>
  <si>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</si>
  <si>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</si>
  <si>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</si>
  <si>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</si>
  <si>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</si>
  <si>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</si>
  <si>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</si>
  <si>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</si>
  <si>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</si>
  <si>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</si>
  <si>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</si>
  <si>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</si>
  <si>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</si>
  <si>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</si>
  <si>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</si>
  <si>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</si>
  <si>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</si>
  <si>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</si>
  <si>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</si>
  <si>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</si>
  <si>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</si>
  <si>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</si>
  <si>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</si>
  <si>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</si>
  <si>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</si>
  <si>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</si>
  <si>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</si>
  <si>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</si>
  <si>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</si>
  <si>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</si>
  <si>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</si>
  <si>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</si>
  <si>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</si>
  <si>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</si>
  <si>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</si>
  <si>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</si>
  <si>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</si>
  <si>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</si>
  <si>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</si>
  <si>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</si>
  <si>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</si>
  <si>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</si>
  <si>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</si>
  <si>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</si>
  <si>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</si>
  <si>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</si>
  <si>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</si>
  <si>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</si>
  <si>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</si>
  <si>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</si>
  <si>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</si>
  <si>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</si>
  <si>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</si>
  <si>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</si>
  <si>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</si>
  <si>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</si>
  <si>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</si>
  <si>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</si>
  <si>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</si>
  <si>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</si>
  <si>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</si>
  <si>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</si>
  <si>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</si>
  <si>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</si>
  <si>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</si>
  <si>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</si>
  <si>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</si>
  <si>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</si>
  <si>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</si>
  <si>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</si>
  <si>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</si>
  <si>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</si>
  <si>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</si>
  <si>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</si>
  <si>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</si>
  <si>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</si>
  <si>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</si>
  <si>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</si>
  <si>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</si>
  <si>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</si>
  <si>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</si>
  <si>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</si>
  <si>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</si>
  <si>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</si>
  <si>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</si>
  <si>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</si>
  <si>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</si>
  <si>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</si>
  <si>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</si>
  <si>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</si>
  <si>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</si>
  <si>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</si>
  <si>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</si>
  <si>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</si>
  <si>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</si>
  <si>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</si>
  <si>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</si>
  <si>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</si>
  <si>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</si>
  <si>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</si>
  <si>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</si>
  <si>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</si>
  <si>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</si>
  <si>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</si>
  <si>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</si>
  <si>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</si>
  <si>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</si>
  <si>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</si>
  <si>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</si>
  <si>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</si>
  <si>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</si>
  <si>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</si>
  <si>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</si>
  <si>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</si>
  <si>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</si>
  <si>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</si>
  <si>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</si>
  <si>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</si>
  <si>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</si>
  <si>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</si>
  <si>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</si>
  <si>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</si>
  <si>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</si>
  <si>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</si>
  <si>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</si>
  <si>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</si>
  <si>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</si>
  <si>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</si>
  <si>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</si>
  <si>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</si>
  <si>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</si>
  <si>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</si>
  <si>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</si>
  <si>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</si>
  <si>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</si>
  <si>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</si>
  <si>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</si>
  <si>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</si>
  <si>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</si>
  <si>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</si>
  <si>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</si>
  <si>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</si>
  <si>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</si>
  <si>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</si>
  <si>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</si>
  <si>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</si>
  <si>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</si>
  <si>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</si>
  <si>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</si>
  <si>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</si>
  <si>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</si>
  <si>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</si>
  <si>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</si>
  <si>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</si>
  <si>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</si>
  <si>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</si>
  <si>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</si>
  <si>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</si>
  <si>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</si>
  <si>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</si>
  <si>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</si>
  <si>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</si>
  <si>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</si>
  <si>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</si>
  <si>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</si>
  <si>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</si>
  <si>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</si>
  <si>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</si>
  <si>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</si>
  <si>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</si>
  <si>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</si>
  <si>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</si>
  <si>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</si>
  <si>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</si>
  <si>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</si>
  <si>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</si>
  <si>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</si>
  <si>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</si>
  <si>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</si>
  <si>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</si>
  <si>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</si>
  <si>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</si>
  <si>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</si>
  <si>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</si>
  <si>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</si>
  <si>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</si>
  <si>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</si>
  <si>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</si>
  <si>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</si>
  <si>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</si>
  <si>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</si>
  <si>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</si>
  <si>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</si>
  <si>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</si>
  <si>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</si>
  <si>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</si>
  <si>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</si>
  <si>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</si>
  <si>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</si>
  <si>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</si>
  <si>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</si>
  <si>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</si>
  <si>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</si>
  <si>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</si>
  <si>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</si>
  <si>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</si>
  <si>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</si>
  <si>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</si>
  <si>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</si>
  <si>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</si>
  <si>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</si>
  <si>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</si>
  <si>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</si>
  <si>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</si>
  <si>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</si>
  <si>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</si>
  <si>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</si>
  <si>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</si>
  <si>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</si>
  <si>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</si>
  <si>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</si>
  <si>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</si>
  <si>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</si>
  <si>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</si>
  <si>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</si>
  <si>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</si>
  <si>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</si>
  <si>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</si>
  <si>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</si>
  <si>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</si>
  <si>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</si>
  <si>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</si>
  <si>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</si>
  <si>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</si>
  <si>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</si>
  <si>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</si>
  <si>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</si>
  <si>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</si>
  <si>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</si>
  <si>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</si>
  <si>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</si>
  <si>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</si>
  <si>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</si>
  <si>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</si>
  <si>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</si>
  <si>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</si>
  <si>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</si>
  <si>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</si>
  <si>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</si>
  <si>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</si>
  <si>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</si>
  <si>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</si>
  <si>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</si>
  <si>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</si>
  <si>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</si>
  <si>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</si>
  <si>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</si>
  <si>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</si>
  <si>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</si>
  <si>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</si>
  <si>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</si>
  <si>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</si>
  <si>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</si>
  <si>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</si>
  <si>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</si>
  <si>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</si>
  <si>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</si>
  <si>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</si>
  <si>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</si>
  <si>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</si>
  <si>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</si>
  <si>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</si>
  <si>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</si>
  <si>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</si>
  <si>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</si>
  <si>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</si>
  <si>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</si>
  <si>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</si>
  <si>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</si>
  <si>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</si>
  <si>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</si>
  <si>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</si>
  <si>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</si>
  <si>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</si>
  <si>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</si>
  <si>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</si>
  <si>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</si>
  <si>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</si>
  <si>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</si>
  <si>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</si>
  <si>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</si>
  <si>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</si>
  <si>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</si>
  <si>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</si>
  <si>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</si>
  <si>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</si>
  <si>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</si>
  <si>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</si>
  <si>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</si>
  <si>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</si>
  <si>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</si>
  <si>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</si>
  <si>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</si>
  <si>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</si>
  <si>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</si>
  <si>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</si>
  <si>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</si>
  <si>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</si>
  <si>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</si>
  <si>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</si>
  <si>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</si>
  <si>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</si>
  <si>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</si>
  <si>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</si>
  <si>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</si>
  <si>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</si>
  <si>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</si>
  <si>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</si>
  <si>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</si>
  <si>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</si>
  <si>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</si>
  <si>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</si>
  <si>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</si>
  <si>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</si>
  <si>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</si>
  <si>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</si>
  <si>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</si>
  <si>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</si>
  <si>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</si>
  <si>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</si>
  <si>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</si>
  <si>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</si>
  <si>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</si>
  <si>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</si>
  <si>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</si>
  <si>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</si>
  <si>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</si>
  <si>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</si>
  <si>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</si>
  <si>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</si>
  <si>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</si>
  <si>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</si>
  <si>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</si>
  <si>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</si>
  <si>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</si>
  <si>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</si>
  <si>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</si>
  <si>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</si>
  <si>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</si>
  <si>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</si>
  <si>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</si>
  <si>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</si>
  <si>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</si>
  <si>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</si>
  <si>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</si>
  <si>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</si>
  <si>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</si>
  <si>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</si>
  <si>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</si>
  <si>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</si>
  <si>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</si>
  <si>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</si>
  <si>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</si>
  <si>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</si>
  <si>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</si>
  <si>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</si>
  <si>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</si>
  <si>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</si>
  <si>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</si>
  <si>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</si>
  <si>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</si>
  <si>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</si>
  <si>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</si>
  <si>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</si>
  <si>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</si>
  <si>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</si>
  <si>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</si>
  <si>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</si>
  <si>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</si>
  <si>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</si>
  <si>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</si>
  <si>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</si>
  <si>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</si>
  <si>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</si>
  <si>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</si>
  <si>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</si>
  <si>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</si>
  <si>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</si>
  <si>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</si>
  <si>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</si>
  <si>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</si>
  <si>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</si>
  <si>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</si>
  <si>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</si>
  <si>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</si>
  <si>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</si>
  <si>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</si>
  <si>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</si>
  <si>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</si>
  <si>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</si>
  <si>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</si>
  <si>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</si>
  <si>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</si>
  <si>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</si>
  <si>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</si>
  <si>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</si>
  <si>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</si>
  <si>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</si>
  <si>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</si>
  <si>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</si>
  <si>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</si>
  <si>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</si>
  <si>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</si>
  <si>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</si>
  <si>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</si>
  <si>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</si>
  <si>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</si>
  <si>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</si>
  <si>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</si>
  <si>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</si>
  <si>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</si>
  <si>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</si>
  <si>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</si>
  <si>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</si>
  <si>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</si>
  <si>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</si>
  <si>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</si>
  <si>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</si>
  <si>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</si>
  <si>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</si>
  <si>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</si>
  <si>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</si>
  <si>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</si>
  <si>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</si>
  <si>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</si>
  <si>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</si>
  <si>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</si>
  <si>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</si>
  <si>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</si>
  <si>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</si>
  <si>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</si>
  <si>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</si>
  <si>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</si>
  <si>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</si>
  <si>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</si>
  <si>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</si>
  <si>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</si>
  <si>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</si>
  <si>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</si>
  <si>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</si>
  <si>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</si>
  <si>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</si>
  <si>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</si>
  <si>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</si>
  <si>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</si>
  <si>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</si>
  <si>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</si>
  <si>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</si>
  <si>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</si>
  <si>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</si>
  <si>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</si>
  <si>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</si>
  <si>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</si>
  <si>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</si>
  <si>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</si>
  <si>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</si>
  <si>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</si>
  <si>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</si>
  <si>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</si>
  <si>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</si>
  <si>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</si>
  <si>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</si>
  <si>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</si>
  <si>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</si>
  <si>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</si>
  <si>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</si>
  <si>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</si>
  <si>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</si>
  <si>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</si>
  <si>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</si>
  <si>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</si>
  <si>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</si>
  <si>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</si>
  <si>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</si>
  <si>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</si>
  <si>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</si>
  <si>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</si>
  <si>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</si>
  <si>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</si>
  <si>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</si>
  <si>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</si>
  <si>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</si>
  <si>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</si>
  <si>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</si>
  <si>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</si>
  <si>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</si>
  <si>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</si>
  <si>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</si>
  <si>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</si>
  <si>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</si>
  <si>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</si>
  <si>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</si>
  <si>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</si>
  <si>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</si>
  <si>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</si>
  <si>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</si>
  <si>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</si>
  <si>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</si>
  <si>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</si>
  <si>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</si>
  <si>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</si>
  <si>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</si>
  <si>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</si>
  <si>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</si>
  <si>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</si>
  <si>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</si>
  <si>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</si>
  <si>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</si>
  <si>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</si>
  <si>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</si>
  <si>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</si>
  <si>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</si>
  <si>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</si>
  <si>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</si>
  <si>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</si>
  <si>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</si>
  <si>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</si>
  <si>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</si>
  <si>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</si>
  <si>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</si>
  <si>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</si>
  <si>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</si>
  <si>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</si>
  <si>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</si>
  <si>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</si>
  <si>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</si>
  <si>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</si>
  <si>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</si>
  <si>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</si>
  <si>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</si>
  <si>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</si>
  <si>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</si>
  <si>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</si>
  <si>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</si>
  <si>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</si>
  <si>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</si>
  <si>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</si>
  <si>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</si>
  <si>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</si>
  <si>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</si>
  <si>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</si>
  <si>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</si>
  <si>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</si>
  <si>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</si>
  <si>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</si>
  <si>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</si>
  <si>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</si>
  <si>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</si>
  <si>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</si>
  <si>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</si>
  <si>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</si>
  <si>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</si>
  <si>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</si>
  <si>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</si>
  <si>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</si>
  <si>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</si>
  <si>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</si>
  <si>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</si>
  <si>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</si>
  <si>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</si>
  <si>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</si>
  <si>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</si>
  <si>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</si>
  <si>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</si>
  <si>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</si>
  <si>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</si>
  <si>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</si>
  <si>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</si>
  <si>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</si>
  <si>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</si>
  <si>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</si>
  <si>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</si>
  <si>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</si>
  <si>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</si>
  <si>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</si>
  <si>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</si>
  <si>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</si>
  <si>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</si>
  <si>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</si>
  <si>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</si>
  <si>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</si>
  <si>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</si>
  <si>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</si>
  <si>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</si>
  <si>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</si>
  <si>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</si>
  <si>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</si>
  <si>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</si>
  <si>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</si>
  <si>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</si>
  <si>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</si>
  <si>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</si>
  <si>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</si>
  <si>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</si>
  <si>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</si>
  <si>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</si>
  <si>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</si>
  <si>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</si>
  <si>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</si>
  <si>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</si>
  <si>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</si>
  <si>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</si>
  <si>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</si>
  <si>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</si>
  <si>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</si>
  <si>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</si>
  <si>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</si>
  <si>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</si>
  <si>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</si>
  <si>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</si>
  <si>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</si>
  <si>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</si>
  <si>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</si>
  <si>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</si>
  <si>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</si>
  <si>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</si>
  <si>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</si>
  <si>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</si>
  <si>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</si>
  <si>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</si>
  <si>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</si>
  <si>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</si>
  <si>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</si>
  <si>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</si>
  <si>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</si>
  <si>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</si>
  <si>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</si>
  <si>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</si>
  <si>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</si>
  <si>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</si>
  <si>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</si>
  <si>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</si>
  <si>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</si>
  <si>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</si>
  <si>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</si>
  <si>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</si>
  <si>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</si>
  <si>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</si>
  <si>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</si>
  <si>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</si>
  <si>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</si>
  <si>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</si>
  <si>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</si>
  <si>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</si>
  <si>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</si>
  <si>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</si>
  <si>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</si>
  <si>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</si>
  <si>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</si>
  <si>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</si>
  <si>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</si>
  <si>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</si>
  <si>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</si>
  <si>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</si>
  <si>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</si>
  <si>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</si>
  <si>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</si>
  <si>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</si>
  <si>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</si>
  <si>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</si>
  <si>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</si>
  <si>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</si>
  <si>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</si>
  <si>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</si>
  <si>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</si>
  <si>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</si>
  <si>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</si>
  <si>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</si>
  <si>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</si>
  <si>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</si>
  <si>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</si>
  <si>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</si>
  <si>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</si>
  <si>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</si>
  <si>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</si>
  <si>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</si>
  <si>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</si>
  <si>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</si>
  <si>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</si>
  <si>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</si>
  <si>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</si>
  <si>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</si>
  <si>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</si>
  <si>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</si>
  <si>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</si>
  <si>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</si>
  <si>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</si>
  <si>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</si>
  <si>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</si>
  <si>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</si>
  <si>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</si>
  <si>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</si>
  <si>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</si>
  <si>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</si>
  <si>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</si>
  <si>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</si>
  <si>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</si>
  <si>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</si>
  <si>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</si>
  <si>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</si>
  <si>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</si>
  <si>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</si>
  <si>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</si>
  <si>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</si>
  <si>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</si>
  <si>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</si>
  <si>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</si>
  <si>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</si>
  <si>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</si>
  <si>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</si>
  <si>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</si>
  <si>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</si>
  <si>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</si>
  <si>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</si>
  <si>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</si>
  <si>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</si>
  <si>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</si>
  <si>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</si>
  <si>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</si>
  <si>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</si>
  <si>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</si>
  <si>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</si>
  <si>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</si>
  <si>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</si>
  <si>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</si>
  <si>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</si>
  <si>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</si>
  <si>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</si>
  <si>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</si>
  <si>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</si>
  <si>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</si>
  <si>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</si>
  <si>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</si>
  <si>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</si>
  <si>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</si>
  <si>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</si>
  <si>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</si>
  <si>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</si>
  <si>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</si>
  <si>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</si>
  <si>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</si>
  <si>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</si>
  <si>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</si>
  <si>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</si>
  <si>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</si>
  <si>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</si>
  <si>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</si>
  <si>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</si>
  <si>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</si>
  <si>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</si>
  <si>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</si>
  <si>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</si>
  <si>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</si>
  <si>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</si>
  <si>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</si>
  <si>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</si>
  <si>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</si>
  <si>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</si>
  <si>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</si>
  <si>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</si>
  <si>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</si>
  <si>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</si>
  <si>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</si>
  <si>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</si>
  <si>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</si>
  <si>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</si>
  <si>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</si>
  <si>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</si>
  <si>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</si>
  <si>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</si>
  <si>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</si>
  <si>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</si>
  <si>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</si>
  <si>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</si>
  <si>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</si>
  <si>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</si>
  <si>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</si>
  <si>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</si>
  <si>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</si>
  <si>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</si>
  <si>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</si>
  <si>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</si>
  <si>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</si>
  <si>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</si>
  <si>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</si>
  <si>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</si>
  <si>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</si>
  <si>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</si>
  <si>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</si>
  <si>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</si>
  <si>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</si>
  <si>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</si>
  <si>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</si>
  <si>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</si>
  <si>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</si>
  <si>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</si>
  <si>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</si>
  <si>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</si>
  <si>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</si>
  <si>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</si>
  <si>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</si>
  <si>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</si>
  <si>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</si>
  <si>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</si>
  <si>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</si>
  <si>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</si>
  <si>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</si>
  <si>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</si>
  <si>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</si>
  <si>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</si>
  <si>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</si>
  <si>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</si>
  <si>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</si>
  <si>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</si>
  <si>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</si>
  <si>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</si>
  <si>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</si>
  <si>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</si>
  <si>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</si>
  <si>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</si>
  <si>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</si>
  <si>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</si>
  <si>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</si>
  <si>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</si>
  <si>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</si>
  <si>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</si>
  <si>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</si>
  <si>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</si>
  <si>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</si>
  <si>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</si>
  <si>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</si>
  <si>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</si>
  <si>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</si>
  <si>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</si>
  <si>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</si>
  <si>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</si>
  <si>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</si>
  <si>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</si>
  <si>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</si>
  <si>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</si>
  <si>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</si>
  <si>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</si>
  <si>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</si>
  <si>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</si>
  <si>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</si>
  <si>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</si>
  <si>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</si>
  <si>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</si>
  <si>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</si>
  <si>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</si>
  <si>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</si>
  <si>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</si>
  <si>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</si>
  <si>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</si>
  <si>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</si>
  <si>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</si>
  <si>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</si>
  <si>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</si>
  <si>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</si>
  <si>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</si>
  <si>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</si>
  <si>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</si>
  <si>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</si>
  <si>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</si>
  <si>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</si>
  <si>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</si>
  <si>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</si>
  <si>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</si>
  <si>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</si>
  <si>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</si>
  <si>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</si>
  <si>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</si>
  <si>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</si>
  <si>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</si>
  <si>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</si>
  <si>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</si>
  <si>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</si>
  <si>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</si>
  <si>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</si>
  <si>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</si>
  <si>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</si>
  <si>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</si>
  <si>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</si>
  <si>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</si>
  <si>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</si>
  <si>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</si>
  <si>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</si>
  <si>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</si>
  <si>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</si>
  <si>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</si>
  <si>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</si>
  <si>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</si>
  <si>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</si>
  <si>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</si>
  <si>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</si>
  <si>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</si>
  <si>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</si>
  <si>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</si>
  <si>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</si>
  <si>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</si>
  <si>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</si>
  <si>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</si>
  <si>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</si>
  <si>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</si>
  <si>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</si>
  <si>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</si>
  <si>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</si>
  <si>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</si>
  <si>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</si>
  <si>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</si>
  <si>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</si>
  <si>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</si>
  <si>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</si>
  <si>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</si>
  <si>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</si>
  <si>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</si>
  <si>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</si>
  <si>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</si>
  <si>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</si>
  <si>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</si>
  <si>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</si>
  <si>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</si>
  <si>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</si>
  <si>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</si>
  <si>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</si>
  <si>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</si>
  <si>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</si>
  <si>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</si>
  <si>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</si>
  <si>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</si>
  <si>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</si>
  <si>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</si>
  <si>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</si>
  <si>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</si>
  <si>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</si>
  <si>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</si>
  <si>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</si>
  <si>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</si>
  <si>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</si>
  <si>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</si>
  <si>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</si>
  <si>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</si>
  <si>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</si>
  <si>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</si>
  <si>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</si>
  <si>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</si>
  <si>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</si>
  <si>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</si>
  <si>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</si>
  <si>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</si>
  <si>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</si>
  <si>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</si>
  <si>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</si>
  <si>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</si>
  <si>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</si>
  <si>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</si>
  <si>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</si>
  <si>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</si>
  <si>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</si>
  <si>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</si>
  <si>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</si>
  <si>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</si>
  <si>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</si>
  <si>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</si>
  <si>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</si>
  <si>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</si>
  <si>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</si>
  <si>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</si>
  <si>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</si>
  <si>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</si>
  <si>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</si>
  <si>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</si>
  <si>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</si>
  <si>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</si>
  <si>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</si>
  <si>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</si>
  <si>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</si>
  <si>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</si>
  <si>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</si>
  <si>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</si>
  <si>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</si>
  <si>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</si>
  <si>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</si>
  <si>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</si>
  <si>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</si>
  <si>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</si>
  <si>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</si>
  <si>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</si>
  <si>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</si>
  <si>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</si>
  <si>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</si>
  <si>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</si>
  <si>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</si>
  <si>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</si>
  <si>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</si>
  <si>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</si>
  <si>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</si>
  <si>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</si>
  <si>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</si>
  <si>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</si>
  <si>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</si>
  <si>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</si>
  <si>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</si>
  <si>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</si>
  <si>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</si>
  <si>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</si>
  <si>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</si>
  <si>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</si>
  <si>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</si>
  <si>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</si>
  <si>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</si>
  <si>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</si>
  <si>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</si>
  <si>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</si>
  <si>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</si>
  <si>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</si>
  <si>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</si>
  <si>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</si>
  <si>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</si>
  <si>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</si>
  <si>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</si>
  <si>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</si>
  <si>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</si>
  <si>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</si>
  <si>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</si>
  <si>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</si>
  <si>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</si>
  <si>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</si>
  <si>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</si>
  <si>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</si>
  <si>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</si>
  <si>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</si>
  <si>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</si>
  <si>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</si>
  <si>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</si>
  <si>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</si>
  <si>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</si>
  <si>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</si>
  <si>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</si>
  <si>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</si>
  <si>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</si>
  <si>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</si>
  <si>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</si>
  <si>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</si>
  <si>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</si>
  <si>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</si>
  <si>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</si>
  <si>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</si>
  <si>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</si>
  <si>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</si>
  <si>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</si>
  <si>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</si>
  <si>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</si>
  <si>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</si>
  <si>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</si>
  <si>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</si>
  <si>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</si>
  <si>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</si>
  <si>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</si>
  <si>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</si>
  <si>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</si>
  <si>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</si>
  <si>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</si>
  <si>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</si>
  <si>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</si>
  <si>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</si>
  <si>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</si>
  <si>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</si>
  <si>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</si>
  <si>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</si>
  <si>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</si>
  <si>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</si>
  <si>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</si>
  <si>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</si>
  <si>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</si>
  <si>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</si>
  <si>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</si>
  <si>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</si>
  <si>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</si>
  <si>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</si>
  <si>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</si>
  <si>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</si>
  <si>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</si>
  <si>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</si>
  <si>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</si>
  <si>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</si>
  <si>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</si>
  <si>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</si>
  <si>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</si>
  <si>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</si>
  <si>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</si>
  <si>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</si>
  <si>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</si>
  <si>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</si>
  <si>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</si>
  <si>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</si>
  <si>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</si>
  <si>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</si>
  <si>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</si>
  <si>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</si>
  <si>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</si>
  <si>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</si>
  <si>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</si>
  <si>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</si>
  <si>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</si>
  <si>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</si>
  <si>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</si>
  <si>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</si>
  <si>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</si>
  <si>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</si>
  <si>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</si>
  <si>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</si>
  <si>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</si>
  <si>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</si>
  <si>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</si>
  <si>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</si>
  <si>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</si>
  <si>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</si>
  <si>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</si>
  <si>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</si>
  <si>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</si>
  <si>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</si>
  <si>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</si>
  <si>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</si>
  <si>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</si>
  <si>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</si>
  <si>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</si>
  <si>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</si>
  <si>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</si>
  <si>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</si>
  <si>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</si>
  <si>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</si>
  <si>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</si>
  <si>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</si>
  <si>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</si>
  <si>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</si>
  <si>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</si>
  <si>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</si>
  <si>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</si>
  <si>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</si>
  <si>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</si>
  <si>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</si>
  <si>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</si>
  <si>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</si>
  <si>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</si>
  <si>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</si>
  <si>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</si>
  <si>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</si>
  <si>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</si>
  <si>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</si>
  <si>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</si>
  <si>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</si>
  <si>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</si>
  <si>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</si>
  <si>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</si>
  <si>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</si>
  <si>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</si>
  <si>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</si>
  <si>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</si>
  <si>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</si>
  <si>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</si>
  <si>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</si>
  <si>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</si>
  <si>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</si>
  <si>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</si>
  <si>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</si>
  <si>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</si>
  <si>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</si>
  <si>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</si>
  <si>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</si>
  <si>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</si>
  <si>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</si>
  <si>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</si>
  <si>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</si>
  <si>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</si>
  <si>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</si>
  <si>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</si>
  <si>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</si>
  <si>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</si>
  <si>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</si>
  <si>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</si>
  <si>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</si>
  <si>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</si>
  <si>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</si>
  <si>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</si>
  <si>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</si>
  <si>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</si>
  <si>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</si>
  <si>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</si>
  <si>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</si>
  <si>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</si>
  <si>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</si>
  <si>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</si>
  <si>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</si>
  <si>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</si>
  <si>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</si>
  <si>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</si>
  <si>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</si>
  <si>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</si>
  <si>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</si>
  <si>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</si>
  <si>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</si>
  <si>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</si>
  <si>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</si>
  <si>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</si>
  <si>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</si>
  <si>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</si>
  <si>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</si>
  <si>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</si>
  <si>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</si>
  <si>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</si>
  <si>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</si>
  <si>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</si>
  <si>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</si>
  <si>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</si>
  <si>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</si>
  <si>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</si>
  <si>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</si>
  <si>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</si>
  <si>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</si>
  <si>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</si>
  <si>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</si>
  <si>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</si>
  <si>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</si>
  <si>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</si>
  <si>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</si>
  <si>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</si>
  <si>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</si>
  <si>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</si>
  <si>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</si>
  <si>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</si>
  <si>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</si>
  <si>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</si>
  <si>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</si>
  <si>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</si>
  <si>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</si>
  <si>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</si>
  <si>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</si>
  <si>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</si>
  <si>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</si>
  <si>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</si>
  <si>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</si>
  <si>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</si>
  <si>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</si>
  <si>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</si>
  <si>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</si>
  <si>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</si>
  <si>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</si>
  <si>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</si>
  <si>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</si>
  <si>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</si>
  <si>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</si>
  <si>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</si>
  <si>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</si>
  <si>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</si>
  <si>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</si>
  <si>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</si>
  <si>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</si>
  <si>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</si>
  <si>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</si>
  <si>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</si>
  <si>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</si>
  <si>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</si>
  <si>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</si>
  <si>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</si>
  <si>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</si>
  <si>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</si>
  <si>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</si>
  <si>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</si>
  <si>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</si>
  <si>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</si>
  <si>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</si>
  <si>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</si>
  <si>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</si>
  <si>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</si>
  <si>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</si>
  <si>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</si>
  <si>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</si>
  <si>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</si>
  <si>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</si>
  <si>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</si>
  <si>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</si>
  <si>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</si>
  <si>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</si>
  <si>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</si>
  <si>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</si>
  <si>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</si>
  <si>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</si>
  <si>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</si>
  <si>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</si>
  <si>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</si>
  <si>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</si>
  <si>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</si>
  <si>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</si>
  <si>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</si>
  <si>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</si>
  <si>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</si>
  <si>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</si>
  <si>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</si>
  <si>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</si>
  <si>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</si>
  <si>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</si>
  <si>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</si>
  <si>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</si>
  <si>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</si>
  <si>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</si>
  <si>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</si>
  <si>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</si>
  <si>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</si>
  <si>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</si>
  <si>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</si>
  <si>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</si>
  <si>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</si>
  <si>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</si>
  <si>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</si>
  <si>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</si>
  <si>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</si>
  <si>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</si>
  <si>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</si>
  <si>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</si>
  <si>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</si>
  <si>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</si>
  <si>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</si>
  <si>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</si>
  <si>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</si>
  <si>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</si>
  <si>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</si>
  <si>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</si>
  <si>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</si>
  <si>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</si>
  <si>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</si>
  <si>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</si>
  <si>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</si>
  <si>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</si>
  <si>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</si>
  <si>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</si>
  <si>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</si>
  <si>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</si>
  <si>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</si>
  <si>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</si>
  <si>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</si>
  <si>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</si>
  <si>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</si>
  <si>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</si>
  <si>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</si>
  <si>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</si>
  <si>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</si>
  <si>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</si>
  <si>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</si>
  <si>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</si>
  <si>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</si>
  <si>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</si>
  <si>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</si>
  <si>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</si>
  <si>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</si>
  <si>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</si>
  <si>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</si>
  <si>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</si>
  <si>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</si>
  <si>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</si>
  <si>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</si>
  <si>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</si>
  <si>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</si>
  <si>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</si>
  <si>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</si>
  <si>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</si>
  <si>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</si>
  <si>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</si>
  <si>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</si>
  <si>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</si>
  <si>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</si>
  <si>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</si>
  <si>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</si>
  <si>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</si>
  <si>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</si>
  <si>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</si>
  <si>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</si>
  <si>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</si>
  <si>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</si>
  <si>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</si>
  <si>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</si>
  <si>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</si>
  <si>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</si>
  <si>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</si>
  <si>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</si>
  <si>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</si>
  <si>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</si>
  <si>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</si>
  <si>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</si>
  <si>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</si>
  <si>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</si>
  <si>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</si>
  <si>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</si>
  <si>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</si>
  <si>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</si>
  <si>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</si>
  <si>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</si>
  <si>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</si>
  <si>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</si>
  <si>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</si>
  <si>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</si>
  <si>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</si>
  <si>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</si>
  <si>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</si>
  <si>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</si>
  <si>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</si>
  <si>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</si>
  <si>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</si>
  <si>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</si>
  <si>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</si>
  <si>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</si>
  <si>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</si>
  <si>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</si>
  <si>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</si>
  <si>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</si>
  <si>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</si>
  <si>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</si>
  <si>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</si>
  <si>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</si>
  <si>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</si>
  <si>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</si>
  <si>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</si>
  <si>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</si>
  <si>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</si>
  <si>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</si>
  <si>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</si>
  <si>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</si>
  <si>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</si>
  <si>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</si>
  <si>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</si>
  <si>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</si>
  <si>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</si>
  <si>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</si>
  <si>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</si>
  <si>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</si>
  <si>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</si>
  <si>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</si>
  <si>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</si>
  <si>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</si>
  <si>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</si>
  <si>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</si>
  <si>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</si>
  <si>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</si>
  <si>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</si>
  <si>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</si>
  <si>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</si>
  <si>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</si>
  <si>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</si>
  <si>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</si>
  <si>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</si>
  <si>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</si>
  <si>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</si>
  <si>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</si>
  <si>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</si>
  <si>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</si>
  <si>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</si>
  <si>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</si>
  <si>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</si>
  <si>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</si>
  <si>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</si>
  <si>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</si>
  <si>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</si>
  <si>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</si>
  <si>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</si>
  <si>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</si>
  <si>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</si>
  <si>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</si>
  <si>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</si>
  <si>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</si>
  <si>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</si>
  <si>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</si>
  <si>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</si>
  <si>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</si>
  <si>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</si>
  <si>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</si>
  <si>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</si>
  <si>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</si>
  <si>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</si>
  <si>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</si>
  <si>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</si>
  <si>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</si>
  <si>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</si>
  <si>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</si>
  <si>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</si>
  <si>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</si>
  <si>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</si>
  <si>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</si>
  <si>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</si>
  <si>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</si>
  <si>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</si>
  <si>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</si>
  <si>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</si>
  <si>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</si>
  <si>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</si>
  <si>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</si>
  <si>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</si>
  <si>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</si>
  <si>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</si>
  <si>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</si>
  <si>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</si>
  <si>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</si>
  <si>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</si>
  <si>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</si>
  <si>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</si>
  <si>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</si>
  <si>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</si>
  <si>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</si>
  <si>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</si>
  <si>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</si>
  <si>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</si>
  <si>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</si>
  <si>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</si>
  <si>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</si>
  <si>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</si>
  <si>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</si>
  <si>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</si>
  <si>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</si>
  <si>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</si>
  <si>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</si>
  <si>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</si>
  <si>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</si>
  <si>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</si>
  <si>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</si>
  <si>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</si>
  <si>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</si>
  <si>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</si>
  <si>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</si>
  <si>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</si>
  <si>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</si>
  <si>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</si>
  <si>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</si>
  <si>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</si>
  <si>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</si>
  <si>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</si>
  <si>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</si>
  <si>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</si>
  <si>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</si>
  <si>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</si>
  <si>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</si>
  <si>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</si>
  <si>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</si>
  <si>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</si>
  <si>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</si>
  <si>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</si>
  <si>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</si>
  <si>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</si>
  <si>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</si>
  <si>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</si>
  <si>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</si>
  <si>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</si>
  <si>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</si>
  <si>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</si>
  <si>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</si>
  <si>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</si>
  <si>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</si>
  <si>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</si>
  <si>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</si>
  <si>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</si>
  <si>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</si>
  <si>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</si>
  <si>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</si>
  <si>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</si>
  <si>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</si>
  <si>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</si>
  <si>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</si>
  <si>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</si>
  <si>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</si>
  <si>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</si>
  <si>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</si>
  <si>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</si>
  <si>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</si>
  <si>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</si>
  <si>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</si>
  <si>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</si>
  <si>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</si>
  <si>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</si>
  <si>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</si>
  <si>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</si>
  <si>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</si>
  <si>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</si>
  <si>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</si>
  <si>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</si>
  <si>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</si>
  <si>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</si>
  <si>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</si>
  <si>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</si>
  <si>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</si>
  <si>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</si>
  <si>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</si>
  <si>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</si>
  <si>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</si>
  <si>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</si>
  <si>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</si>
  <si>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</si>
  <si>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</si>
  <si>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</si>
  <si>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</si>
  <si>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</si>
  <si>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</si>
  <si>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</si>
  <si>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</si>
  <si>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</si>
  <si>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</si>
  <si>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</si>
  <si>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</si>
  <si>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</si>
  <si>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</si>
  <si>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</si>
  <si>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</si>
  <si>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</si>
  <si>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</si>
  <si>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</si>
  <si>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</si>
  <si>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</si>
  <si>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</si>
  <si>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</si>
  <si>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</si>
  <si>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</si>
  <si>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</si>
  <si>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</si>
  <si>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</si>
  <si>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</si>
  <si>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</si>
  <si>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</si>
  <si>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</si>
  <si>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</si>
  <si>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</si>
  <si>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</si>
  <si>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</si>
  <si>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</si>
  <si>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</si>
  <si>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</si>
  <si>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</si>
  <si>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</si>
  <si>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</si>
  <si>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</si>
  <si>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</si>
  <si>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</si>
  <si>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</si>
  <si>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</si>
  <si>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</si>
  <si>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</si>
  <si>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</si>
  <si>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</si>
  <si>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</si>
  <si>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</si>
  <si>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</si>
  <si>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</si>
  <si>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</si>
  <si>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</si>
  <si>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</si>
  <si>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</si>
  <si>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</si>
  <si>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</si>
  <si>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</si>
  <si>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</si>
  <si>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</si>
  <si>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</si>
  <si>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</si>
  <si>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</si>
  <si>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</si>
  <si>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</si>
  <si>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</si>
  <si>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</si>
  <si>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</si>
  <si>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</si>
  <si>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</si>
  <si>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</si>
  <si>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</si>
  <si>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</si>
  <si>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</si>
  <si>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</si>
  <si>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</si>
  <si>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</si>
  <si>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</si>
  <si>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</si>
  <si>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</si>
  <si>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</si>
  <si>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</si>
  <si>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</si>
  <si>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</si>
  <si>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</si>
  <si>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</si>
  <si>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</si>
  <si>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</si>
  <si>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</si>
  <si>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</si>
  <si>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</si>
  <si>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</si>
  <si>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</si>
  <si>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</si>
  <si>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</si>
  <si>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</si>
  <si>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</si>
  <si>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</si>
  <si>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</si>
  <si>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</si>
  <si>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</si>
  <si>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</si>
  <si>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</si>
  <si>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</si>
  <si>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</si>
  <si>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</si>
  <si>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</si>
  <si>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</si>
  <si>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</si>
  <si>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</si>
  <si>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</si>
  <si>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</si>
  <si>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</si>
  <si>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</si>
  <si>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</si>
  <si>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</si>
  <si>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</si>
  <si>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</si>
  <si>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</si>
  <si>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</si>
  <si>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</si>
  <si>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</si>
  <si>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</si>
  <si>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</si>
  <si>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</si>
  <si>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</si>
  <si>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</si>
  <si>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</si>
  <si>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</si>
  <si>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</si>
  <si>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</si>
  <si>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</si>
  <si>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</si>
  <si>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</si>
  <si>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</si>
  <si>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</si>
  <si>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</si>
  <si>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</si>
  <si>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</si>
  <si>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</si>
  <si>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</si>
  <si>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</si>
  <si>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</si>
  <si>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</si>
  <si>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</si>
  <si>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</si>
  <si>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</si>
  <si>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</si>
  <si>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</si>
  <si>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</si>
  <si>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</si>
  <si>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</si>
  <si>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</si>
  <si>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</si>
  <si>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</si>
  <si>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</si>
  <si>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</si>
  <si>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</si>
  <si>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</si>
  <si>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</si>
  <si>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</si>
  <si>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</si>
  <si>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</si>
  <si>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</si>
  <si>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</si>
  <si>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</si>
  <si>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</si>
  <si>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</si>
  <si>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</si>
  <si>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</si>
  <si>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</si>
  <si>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</si>
  <si>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</si>
  <si>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</si>
  <si>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</si>
  <si>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</si>
  <si>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</si>
  <si>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</si>
  <si>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</si>
  <si>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</si>
  <si>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</si>
  <si>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</si>
  <si>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</si>
  <si>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</si>
  <si>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</si>
  <si>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</si>
  <si>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</si>
  <si>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</si>
  <si>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</si>
  <si>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</si>
  <si>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</si>
  <si>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</si>
  <si>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</si>
  <si>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</si>
  <si>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</si>
  <si>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</si>
  <si>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</si>
  <si>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</si>
  <si>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</si>
  <si>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</si>
  <si>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</si>
  <si>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</si>
  <si>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</si>
  <si>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</si>
  <si>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</si>
  <si>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</si>
  <si>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</si>
  <si>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</si>
  <si>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</si>
  <si>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</si>
  <si>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</si>
  <si>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</si>
  <si>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</si>
  <si>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</si>
  <si>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</si>
  <si>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</si>
  <si>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</si>
  <si>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</si>
  <si>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</si>
  <si>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</si>
  <si>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</si>
  <si>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</si>
  <si>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</si>
  <si>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</si>
  <si>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</si>
  <si>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</si>
  <si>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</si>
  <si>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</si>
  <si>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</si>
  <si>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</si>
  <si>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</si>
  <si>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</si>
  <si>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</si>
  <si>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</si>
  <si>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</si>
  <si>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</si>
  <si>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</si>
  <si>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</si>
  <si>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</si>
  <si>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</si>
  <si>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</si>
  <si>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</si>
  <si>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</si>
  <si>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</si>
  <si>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</si>
  <si>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</si>
  <si>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</si>
  <si>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</si>
  <si>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</si>
  <si>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</si>
  <si>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</si>
  <si>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</si>
  <si>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</si>
  <si>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</si>
  <si>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</si>
  <si>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</si>
  <si>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</si>
  <si>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</si>
  <si>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</si>
  <si>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</si>
  <si>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</si>
  <si>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</si>
  <si>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</si>
  <si>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</si>
  <si>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</si>
  <si>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</si>
  <si>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</si>
  <si>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</si>
  <si>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</si>
  <si>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</si>
  <si>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</si>
  <si>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</si>
  <si>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</si>
  <si>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</si>
  <si>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</si>
  <si>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</si>
  <si>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</si>
  <si>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</si>
  <si>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</si>
  <si>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</si>
  <si>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</si>
  <si>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</si>
  <si>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</si>
  <si>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</si>
  <si>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</si>
  <si>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</si>
  <si>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</si>
  <si>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</si>
  <si>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</si>
  <si>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</si>
  <si>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</si>
  <si>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</si>
  <si>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</si>
  <si>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</si>
  <si>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</si>
  <si>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</si>
  <si>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</si>
  <si>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</si>
  <si>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</si>
  <si>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</si>
  <si>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</si>
  <si>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</si>
  <si>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</si>
  <si>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</si>
  <si>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</si>
  <si>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</si>
  <si>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</si>
  <si>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</si>
  <si>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</si>
  <si>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</si>
  <si>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</si>
  <si>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</si>
  <si>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</si>
  <si>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</si>
  <si>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</si>
  <si>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</si>
  <si>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</si>
  <si>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</si>
  <si>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</si>
  <si>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</si>
  <si>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</si>
  <si>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</si>
  <si>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</si>
  <si>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</si>
  <si>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</si>
  <si>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</si>
  <si>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</si>
  <si>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</si>
  <si>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</si>
  <si>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</si>
  <si>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</si>
  <si>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</si>
  <si>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</si>
  <si>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</si>
  <si>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</si>
  <si>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</si>
  <si>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</si>
  <si>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</si>
  <si>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</si>
  <si>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</si>
  <si>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</si>
  <si>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</si>
  <si>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</si>
  <si>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</si>
  <si>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</si>
  <si>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</si>
  <si>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</si>
  <si>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</si>
  <si>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</si>
  <si>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</si>
  <si>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</si>
  <si>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</si>
  <si>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</si>
  <si>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</si>
  <si>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</si>
  <si>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</si>
  <si>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</si>
  <si>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</si>
  <si>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</si>
  <si>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</si>
  <si>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</si>
  <si>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</si>
  <si>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</si>
  <si>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</si>
  <si>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</si>
  <si>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</si>
  <si>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</si>
  <si>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</si>
  <si>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</si>
  <si>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</si>
  <si>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</si>
  <si>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</si>
  <si>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</si>
  <si>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</si>
  <si>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</si>
  <si>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</si>
  <si>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</si>
  <si>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</si>
  <si>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</si>
  <si>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</si>
  <si>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</si>
  <si>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</si>
  <si>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</si>
  <si>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</si>
  <si>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</si>
  <si>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</si>
  <si>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</si>
  <si>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</si>
  <si>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</si>
  <si>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</si>
  <si>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</si>
  <si>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</si>
  <si>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</si>
  <si>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</si>
  <si>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</si>
  <si>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</si>
  <si>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</si>
  <si>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</si>
  <si>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</si>
  <si>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</si>
  <si>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</si>
  <si>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</si>
  <si>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</si>
  <si>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</si>
  <si>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</si>
  <si>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</si>
  <si>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</si>
  <si>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</si>
  <si>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</si>
  <si>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</si>
  <si>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</si>
  <si>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</si>
  <si>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</si>
  <si>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</si>
  <si>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</si>
  <si>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</si>
  <si>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</si>
  <si>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</si>
  <si>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</si>
  <si>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</si>
  <si>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</si>
  <si>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</si>
  <si>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</si>
  <si>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</si>
  <si>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</si>
  <si>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</si>
  <si>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</si>
  <si>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</si>
  <si>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</si>
  <si>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</si>
  <si>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</si>
  <si>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</si>
  <si>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</si>
  <si>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</si>
  <si>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</si>
  <si>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</si>
  <si>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</si>
  <si>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</si>
  <si>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</si>
  <si>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</si>
  <si>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</si>
  <si>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</si>
  <si>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</si>
  <si>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</si>
  <si>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</si>
  <si>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</si>
  <si>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</si>
  <si>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</si>
  <si>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</si>
  <si>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</si>
  <si>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</si>
  <si>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</si>
  <si>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</si>
  <si>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</si>
  <si>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</si>
  <si>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</si>
  <si>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</si>
  <si>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</si>
  <si>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</si>
  <si>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</si>
  <si>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</si>
  <si>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</si>
  <si>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</si>
  <si>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</si>
  <si>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</si>
  <si>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</si>
  <si>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</si>
  <si>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</si>
  <si>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</si>
  <si>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</si>
  <si>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</si>
  <si>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</si>
  <si>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</si>
  <si>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</si>
  <si>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</si>
  <si>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</si>
  <si>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</si>
  <si>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</si>
  <si>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</si>
  <si>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</si>
  <si>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</si>
  <si>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</si>
  <si>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</si>
  <si>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</si>
  <si>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</si>
  <si>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</si>
  <si>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</si>
  <si>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</si>
  <si>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</si>
  <si>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</si>
  <si>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</si>
  <si>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</si>
  <si>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</si>
  <si>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</si>
  <si>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</si>
  <si>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</si>
  <si>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</si>
  <si>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</si>
  <si>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</si>
  <si>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</si>
  <si>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</si>
  <si>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</si>
  <si>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</si>
  <si>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</si>
  <si>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</si>
  <si>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</si>
  <si>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</si>
  <si>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</si>
  <si>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</si>
  <si>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</si>
  <si>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</si>
  <si>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</si>
  <si>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</si>
  <si>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</si>
  <si>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</si>
  <si>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</si>
  <si>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</si>
  <si>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</si>
  <si>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</si>
  <si>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</si>
  <si>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</si>
  <si>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</si>
  <si>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</si>
  <si>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</si>
  <si>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</si>
  <si>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</si>
  <si>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</si>
  <si>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</si>
  <si>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</si>
  <si>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</si>
  <si>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</si>
  <si>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</si>
  <si>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</si>
  <si>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</si>
  <si>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</si>
  <si>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</si>
  <si>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</si>
  <si>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</si>
  <si>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</si>
  <si>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</si>
  <si>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</si>
  <si>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</si>
  <si>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</si>
  <si>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</si>
  <si>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</si>
  <si>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</si>
  <si>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</si>
  <si>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</si>
  <si>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</si>
  <si>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</si>
  <si>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</si>
  <si>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</si>
  <si>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</si>
  <si>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</si>
  <si>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</si>
  <si>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</si>
  <si>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</si>
  <si>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</si>
  <si>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</si>
  <si>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</si>
  <si>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</si>
  <si>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</si>
  <si>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</si>
  <si>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</si>
  <si>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</si>
  <si>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</si>
  <si>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</si>
  <si>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</si>
  <si>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</si>
  <si>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</si>
  <si>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</si>
  <si>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</si>
  <si>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</si>
  <si>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</si>
  <si>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</si>
  <si>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</si>
  <si>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</si>
  <si>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</si>
  <si>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</si>
  <si>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</si>
  <si>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</si>
  <si>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</si>
  <si>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</si>
  <si>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</si>
  <si>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</si>
  <si>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</si>
  <si>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</si>
  <si>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</si>
  <si>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</si>
  <si>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</si>
  <si>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</si>
  <si>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</si>
  <si>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</si>
  <si>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</si>
  <si>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</si>
  <si>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</si>
  <si>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</si>
  <si>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</si>
  <si>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</si>
  <si>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</si>
  <si>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</si>
  <si>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</si>
  <si>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</si>
  <si>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</si>
  <si>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</si>
  <si>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</si>
  <si>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</si>
  <si>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</si>
  <si>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</si>
  <si>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</si>
  <si>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</si>
  <si>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</si>
  <si>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</si>
  <si>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</si>
  <si>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</si>
  <si>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</si>
  <si>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</si>
  <si>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</si>
  <si>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</si>
  <si>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</si>
  <si>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</si>
  <si>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</si>
  <si>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</si>
  <si>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</si>
  <si>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</si>
  <si>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</si>
  <si>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</si>
  <si>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</si>
  <si>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</si>
  <si>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</si>
  <si>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</si>
  <si>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</si>
  <si>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</si>
  <si>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</si>
  <si>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</si>
  <si>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</si>
  <si>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</si>
  <si>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</si>
  <si>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</si>
  <si>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</si>
  <si>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</si>
  <si>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</si>
  <si>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</si>
  <si>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</si>
  <si>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</si>
  <si>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</si>
  <si>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</si>
  <si>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</si>
  <si>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</si>
  <si>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</si>
  <si>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</si>
  <si>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</si>
  <si>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</si>
  <si>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</si>
  <si>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</si>
  <si>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</si>
  <si>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</si>
  <si>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</si>
  <si>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</si>
  <si>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</si>
  <si>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</si>
  <si>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</si>
  <si>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</si>
  <si>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</si>
  <si>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</si>
  <si>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</si>
  <si>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</si>
  <si>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</si>
  <si>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</si>
  <si>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</si>
  <si>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</si>
  <si>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</si>
  <si>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</si>
  <si>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</si>
  <si>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</si>
  <si>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</si>
  <si>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</si>
  <si>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</si>
  <si>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</si>
  <si>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</si>
  <si>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</si>
  <si>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</si>
  <si>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</si>
  <si>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</si>
  <si>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</si>
  <si>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</si>
  <si>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</si>
  <si>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</si>
  <si>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</si>
  <si>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</si>
  <si>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</si>
  <si>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</si>
  <si>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</si>
  <si>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</si>
  <si>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</si>
  <si>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</si>
  <si>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</si>
  <si>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</si>
  <si>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</si>
  <si>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</si>
  <si>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</si>
  <si>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</si>
  <si>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</si>
  <si>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</si>
  <si>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</si>
  <si>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</si>
  <si>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</si>
  <si>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</si>
  <si>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</si>
  <si>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</si>
  <si>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</si>
  <si>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</si>
  <si>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</si>
  <si>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</si>
  <si>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</si>
  <si>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</si>
  <si>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</si>
  <si>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</si>
  <si>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</si>
  <si>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</si>
  <si>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</si>
  <si>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</si>
  <si>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</si>
  <si>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</si>
  <si>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</si>
  <si>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</si>
  <si>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</si>
  <si>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</si>
  <si>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</si>
  <si>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</si>
  <si>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</si>
  <si>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</si>
  <si>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</si>
  <si>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</si>
  <si>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</si>
  <si>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</si>
  <si>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</si>
  <si>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</si>
  <si>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</si>
  <si>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</si>
  <si>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</si>
  <si>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</si>
  <si>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</si>
  <si>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</si>
  <si>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</si>
  <si>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</si>
  <si>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</si>
  <si>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</si>
  <si>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</si>
  <si>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</si>
  <si>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</si>
  <si>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</si>
  <si>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</si>
  <si>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</si>
  <si>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</si>
  <si>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</si>
  <si>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</si>
  <si>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</si>
  <si>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</si>
  <si>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</si>
  <si>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</si>
  <si>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</si>
  <si>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</si>
  <si>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</si>
  <si>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</si>
  <si>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</si>
  <si>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</si>
  <si>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</si>
  <si>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</si>
  <si>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</si>
  <si>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</si>
  <si>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</si>
  <si>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</si>
  <si>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</si>
  <si>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</si>
  <si>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</si>
  <si>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</si>
  <si>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</si>
  <si>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</si>
  <si>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</si>
  <si>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</si>
  <si>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</si>
  <si>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</si>
  <si>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</si>
  <si>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</si>
  <si>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</si>
  <si>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</si>
  <si>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</si>
  <si>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</si>
  <si>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</si>
  <si>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</si>
  <si>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</si>
  <si>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</si>
  <si>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</si>
  <si>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</si>
  <si>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</si>
  <si>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</si>
  <si>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</si>
  <si>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</si>
  <si>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</si>
  <si>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</si>
  <si>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</si>
  <si>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</si>
  <si>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</si>
  <si>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</si>
  <si>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</si>
  <si>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</si>
  <si>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</si>
  <si>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</si>
  <si>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</si>
  <si>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</si>
  <si>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</si>
  <si>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</si>
  <si>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</si>
  <si>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</si>
  <si>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</si>
  <si>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</si>
  <si>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</si>
  <si>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</si>
  <si>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</si>
  <si>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</si>
  <si>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</si>
  <si>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</si>
  <si>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</si>
  <si>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</si>
  <si>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</si>
  <si>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</si>
  <si>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</si>
  <si>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</si>
  <si>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</si>
  <si>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</si>
  <si>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</si>
  <si>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</si>
  <si>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</si>
  <si>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</si>
  <si>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</si>
  <si>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</si>
  <si>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</si>
  <si>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</si>
  <si>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</si>
  <si>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</si>
  <si>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</si>
  <si>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</si>
  <si>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</si>
  <si>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</si>
  <si>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</si>
  <si>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</si>
  <si>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</si>
  <si>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</si>
  <si>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</si>
  <si>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</si>
  <si>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</si>
  <si>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</si>
  <si>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</si>
  <si>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</si>
  <si>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</si>
  <si>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</si>
  <si>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</si>
  <si>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</si>
  <si>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</si>
  <si>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</si>
  <si>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</si>
  <si>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</si>
  <si>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</si>
  <si>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</si>
  <si>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</si>
  <si>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</si>
  <si>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</si>
  <si>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</si>
  <si>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</si>
  <si>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</si>
  <si>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</si>
  <si>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</si>
  <si>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</si>
  <si>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</si>
  <si>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</si>
  <si>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</si>
  <si>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</si>
  <si>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</si>
  <si>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</si>
  <si>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</si>
  <si>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</si>
  <si>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</si>
  <si>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</si>
  <si>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</si>
  <si>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</si>
  <si>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</si>
  <si>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</si>
  <si>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</si>
  <si>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</si>
  <si>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</si>
  <si>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</si>
  <si>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</si>
  <si>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</si>
  <si>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</si>
  <si>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</si>
  <si>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</si>
  <si>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</si>
  <si>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</si>
  <si>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</si>
  <si>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</si>
  <si>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</si>
  <si>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</si>
  <si>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</si>
  <si>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</si>
  <si>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</si>
  <si>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</si>
  <si>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</si>
  <si>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</si>
  <si>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</si>
  <si>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</si>
  <si>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</si>
  <si>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</si>
  <si>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</si>
  <si>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</si>
  <si>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</si>
  <si>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</si>
  <si>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</si>
  <si>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</si>
  <si>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</si>
  <si>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</si>
  <si>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</si>
  <si>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</si>
  <si>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</si>
  <si>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</si>
  <si>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</si>
  <si>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</si>
  <si>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</si>
  <si>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</si>
  <si>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</si>
  <si>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</si>
  <si>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</si>
  <si>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</si>
  <si>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</si>
  <si>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</si>
  <si>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</si>
  <si>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</si>
  <si>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</si>
  <si>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</si>
  <si>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</si>
  <si>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</si>
  <si>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</si>
  <si>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</si>
  <si>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</si>
  <si>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</si>
  <si>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</si>
  <si>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</si>
  <si>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</si>
  <si>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</si>
  <si>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</si>
  <si>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</si>
  <si>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</si>
  <si>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</si>
  <si>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</si>
  <si>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</si>
  <si>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</si>
  <si>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</si>
  <si>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</si>
  <si>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</si>
  <si>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</si>
  <si>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</si>
  <si>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</si>
  <si>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</si>
  <si>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</si>
  <si>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</si>
  <si>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</si>
  <si>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</si>
  <si>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</si>
  <si>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</si>
  <si>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</si>
  <si>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</si>
  <si>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</si>
  <si>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</si>
  <si>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</si>
  <si>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</si>
  <si>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</si>
  <si>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</si>
  <si>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</si>
  <si>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</si>
  <si>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</si>
  <si>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</si>
  <si>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</si>
  <si>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</si>
  <si>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</si>
  <si>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</si>
  <si>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</si>
  <si>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</si>
  <si>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</si>
  <si>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</si>
  <si>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</si>
  <si>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</si>
  <si>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</si>
  <si>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</si>
  <si>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</si>
  <si>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</si>
  <si>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</si>
  <si>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</si>
  <si>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</si>
  <si>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</si>
  <si>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</si>
  <si>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</si>
  <si>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</si>
  <si>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</si>
  <si>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</si>
  <si>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</si>
  <si>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</si>
  <si>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</si>
  <si>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</si>
  <si>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</si>
  <si>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</si>
  <si>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</si>
  <si>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</si>
  <si>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</si>
  <si>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</si>
  <si>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</si>
  <si>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</si>
  <si>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</si>
  <si>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</si>
  <si>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</si>
  <si>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</si>
  <si>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</si>
  <si>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</si>
  <si>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</si>
  <si>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</si>
  <si>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</si>
  <si>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</si>
  <si>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</si>
  <si>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</si>
  <si>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</si>
  <si>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</si>
  <si>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</si>
  <si>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</si>
  <si>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</si>
  <si>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</si>
  <si>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</si>
  <si>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</si>
  <si>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</si>
  <si>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</si>
  <si>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</si>
  <si>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</si>
  <si>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</si>
  <si>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</si>
  <si>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</si>
  <si>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</si>
  <si>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</si>
  <si>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</si>
  <si>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</si>
  <si>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</si>
  <si>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</si>
  <si>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</si>
  <si>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</si>
  <si>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</si>
  <si>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</si>
  <si>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</si>
  <si>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</si>
  <si>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</si>
  <si>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</si>
  <si>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</si>
  <si>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</si>
  <si>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</si>
  <si>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</si>
  <si>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</si>
  <si>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</si>
  <si>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</si>
  <si>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</si>
  <si>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</si>
  <si>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</si>
  <si>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</si>
  <si>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</si>
  <si>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</si>
  <si>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</si>
  <si>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</si>
  <si>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</si>
  <si>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</si>
  <si>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</si>
  <si>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</si>
  <si>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</si>
  <si>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</si>
  <si>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</si>
  <si>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</si>
  <si>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</si>
  <si>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</si>
  <si>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</si>
  <si>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</si>
  <si>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</si>
  <si>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</si>
  <si>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</si>
  <si>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</si>
  <si>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</si>
  <si>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</si>
  <si>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</si>
  <si>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</si>
  <si>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</si>
  <si>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</si>
  <si>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</si>
  <si>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</si>
  <si>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</si>
  <si>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</si>
  <si>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</si>
  <si>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</si>
  <si>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</si>
  <si>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</si>
  <si>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</si>
  <si>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</si>
  <si>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</si>
  <si>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</si>
  <si>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</si>
  <si>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</si>
  <si>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</si>
  <si>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</si>
  <si>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</si>
  <si>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</si>
  <si>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</si>
  <si>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</si>
  <si>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</si>
  <si>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</si>
  <si>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</si>
  <si>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</si>
  <si>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</si>
  <si>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</si>
  <si>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</si>
  <si>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</si>
  <si>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</si>
  <si>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</si>
  <si>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</si>
  <si>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</si>
  <si>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</si>
  <si>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</si>
  <si>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</si>
  <si>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</si>
  <si>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</si>
  <si>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</si>
  <si>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</si>
  <si>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</si>
  <si>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</si>
  <si>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</si>
  <si>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</si>
  <si>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</si>
  <si>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</si>
  <si>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</si>
  <si>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</si>
  <si>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</si>
  <si>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</si>
  <si>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</si>
  <si>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</si>
  <si>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</si>
  <si>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</si>
  <si>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</si>
  <si>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</si>
  <si>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</si>
  <si>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</si>
  <si>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</si>
  <si>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</si>
  <si>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</si>
  <si>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</si>
  <si>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</si>
  <si>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</si>
  <si>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</si>
  <si>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</si>
  <si>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</si>
  <si>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</si>
  <si>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</si>
  <si>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</si>
  <si>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</si>
  <si>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</si>
  <si>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</si>
  <si>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</si>
  <si>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</si>
  <si>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</si>
  <si>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</si>
  <si>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</si>
  <si>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</si>
  <si>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</si>
  <si>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</si>
  <si>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</si>
  <si>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</si>
  <si>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</si>
  <si>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</si>
  <si>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</si>
  <si>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</si>
  <si>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</si>
  <si>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</si>
  <si>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</si>
  <si>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</si>
  <si>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</si>
  <si>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</si>
  <si>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</si>
  <si>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</si>
  <si>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</si>
  <si>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</si>
  <si>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</si>
  <si>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</si>
  <si>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</si>
  <si>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</si>
  <si>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</si>
  <si>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</si>
  <si>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</si>
  <si>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</si>
  <si>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</si>
  <si>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</si>
  <si>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</si>
  <si>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</si>
  <si>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</si>
  <si>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</si>
  <si>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</si>
  <si>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</si>
  <si>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</si>
  <si>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</si>
  <si>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</si>
  <si>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</si>
  <si>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</si>
  <si>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</si>
  <si>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</si>
  <si>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</si>
  <si>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</si>
  <si>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</si>
  <si>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</si>
  <si>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</si>
  <si>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</si>
  <si>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</si>
  <si>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</si>
  <si>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</si>
  <si>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</si>
  <si>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</si>
  <si>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</si>
  <si>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</si>
  <si>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</si>
  <si>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</si>
  <si>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</si>
  <si>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</si>
  <si>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</si>
  <si>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</si>
  <si>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</si>
  <si>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</si>
  <si>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</si>
  <si>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</si>
  <si>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</si>
  <si>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</si>
  <si>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</si>
  <si>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</si>
  <si>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</si>
  <si>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</si>
  <si>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</si>
  <si>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</si>
  <si>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</si>
  <si>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</si>
  <si>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</si>
  <si>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</si>
  <si>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</si>
  <si>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</si>
  <si>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</si>
  <si>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</si>
  <si>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</si>
  <si>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</si>
  <si>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</si>
  <si>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</si>
  <si>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</si>
  <si>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</si>
  <si>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</si>
  <si>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</si>
  <si>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</si>
  <si>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</si>
  <si>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</si>
  <si>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</si>
  <si>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</si>
  <si>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</si>
  <si>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</si>
  <si>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</si>
  <si>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</si>
  <si>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</si>
  <si>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</si>
  <si>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</si>
  <si>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</si>
  <si>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</si>
  <si>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</si>
  <si>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</si>
  <si>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</si>
  <si>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</si>
  <si>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</si>
  <si>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</si>
  <si>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</si>
  <si>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</si>
  <si>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</si>
  <si>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</si>
  <si>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</si>
  <si>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</si>
  <si>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</si>
  <si>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</si>
  <si>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</si>
  <si>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</si>
  <si>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</si>
  <si>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</si>
  <si>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</si>
  <si>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</si>
  <si>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</si>
  <si>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</si>
  <si>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</si>
  <si>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</si>
  <si>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</si>
  <si>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</si>
  <si>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</si>
  <si>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</si>
  <si>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</si>
  <si>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</si>
  <si>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</si>
  <si>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</si>
  <si>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</si>
  <si>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</si>
  <si>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</si>
  <si>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</si>
  <si>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</si>
  <si>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</si>
  <si>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</si>
  <si>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</si>
  <si>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</si>
  <si>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</si>
  <si>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</si>
  <si>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</si>
  <si>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</si>
  <si>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</si>
  <si>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</si>
  <si>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</si>
  <si>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</si>
  <si>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</si>
  <si>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</si>
  <si>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</si>
  <si>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</si>
  <si>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</si>
  <si>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</si>
  <si>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</si>
  <si>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</si>
  <si>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</si>
  <si>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</si>
  <si>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</si>
  <si>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</si>
  <si>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</si>
  <si>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</si>
  <si>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</si>
  <si>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</si>
  <si>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</si>
  <si>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</si>
  <si>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</si>
  <si>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</si>
  <si>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</si>
  <si>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</si>
  <si>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</si>
  <si>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</si>
  <si>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</si>
  <si>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</si>
  <si>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</si>
  <si>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</si>
  <si>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</si>
  <si>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</si>
  <si>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</si>
  <si>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</si>
  <si>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</si>
  <si>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</si>
  <si>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</si>
  <si>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</si>
  <si>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</si>
  <si>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</si>
  <si>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</si>
  <si>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</si>
  <si>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</si>
  <si>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</si>
  <si>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</si>
  <si>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</si>
  <si>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</si>
  <si>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</si>
  <si>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</si>
  <si>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</si>
  <si>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</si>
  <si>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</si>
  <si>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</si>
  <si>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</si>
  <si>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</si>
  <si>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</si>
  <si>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</si>
  <si>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</si>
  <si>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</si>
  <si>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</si>
  <si>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</si>
  <si>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</si>
  <si>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</si>
  <si>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</si>
  <si>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</si>
  <si>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</si>
  <si>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</si>
  <si>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</si>
  <si>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</si>
  <si>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</si>
  <si>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</si>
  <si>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</si>
  <si>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</si>
  <si>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</si>
  <si>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</si>
  <si>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</si>
  <si>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</si>
  <si>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</si>
  <si>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</si>
  <si>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</si>
  <si>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</si>
  <si>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</si>
  <si>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</si>
  <si>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</si>
  <si>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</si>
  <si>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</si>
  <si>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</si>
  <si>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</si>
  <si>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</si>
  <si>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</si>
  <si>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</si>
  <si>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</si>
  <si>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</si>
  <si>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</si>
  <si>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</si>
  <si>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</si>
  <si>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</si>
  <si>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</si>
  <si>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</si>
  <si>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</si>
  <si>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</si>
  <si>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</si>
  <si>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</si>
  <si>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</si>
  <si>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</si>
  <si>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</si>
  <si>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</si>
  <si>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</si>
  <si>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</si>
  <si>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</si>
  <si>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</si>
  <si>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</si>
  <si>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</si>
  <si>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</si>
  <si>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</si>
  <si>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</si>
  <si>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</si>
  <si>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</si>
  <si>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</si>
  <si>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</si>
  <si>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</si>
  <si>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</si>
  <si>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</si>
  <si>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</si>
  <si>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</si>
  <si>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</si>
  <si>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</si>
  <si>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</si>
  <si>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</si>
  <si>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</si>
  <si>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</si>
  <si>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</si>
  <si>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</si>
  <si>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</si>
  <si>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</si>
  <si>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</si>
  <si>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</si>
  <si>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</si>
  <si>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</si>
  <si>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</si>
  <si>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</si>
  <si>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</si>
  <si>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</si>
  <si>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</si>
  <si>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</si>
  <si>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</si>
  <si>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</si>
  <si>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</si>
  <si>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</si>
  <si>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</si>
  <si>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</si>
  <si>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</si>
  <si>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</si>
  <si>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</si>
  <si>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</si>
  <si>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</si>
  <si>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</si>
  <si>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</si>
  <si>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</si>
  <si>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</si>
  <si>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</si>
  <si>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</si>
  <si>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</si>
  <si>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</si>
  <si>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</si>
  <si>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</si>
  <si>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</si>
  <si>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</si>
  <si>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</si>
  <si>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</si>
  <si>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</si>
  <si>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</si>
  <si>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</si>
  <si>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</si>
  <si>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</si>
  <si>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</si>
  <si>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</si>
  <si>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</si>
  <si>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</si>
  <si>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</si>
  <si>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</si>
  <si>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</si>
  <si>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</si>
  <si>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</si>
  <si>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</si>
  <si>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</si>
  <si>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</si>
  <si>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</si>
  <si>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</si>
  <si>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</si>
  <si>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</si>
  <si>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</si>
  <si>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</si>
  <si>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</si>
  <si>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</si>
  <si>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</si>
  <si>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</si>
  <si>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</si>
  <si>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</si>
  <si>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</si>
  <si>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</si>
  <si>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</si>
  <si>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</si>
  <si>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</si>
  <si>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</si>
  <si>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</si>
  <si>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</si>
  <si>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</si>
  <si>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</si>
  <si>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</si>
  <si>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</si>
  <si>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</si>
  <si>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</si>
  <si>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</si>
  <si>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</si>
  <si>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</si>
  <si>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</si>
  <si>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</si>
  <si>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</si>
  <si>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</si>
  <si>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</si>
  <si>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</si>
  <si>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</si>
  <si>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</si>
  <si>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</si>
  <si>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</si>
  <si>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</si>
  <si>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</si>
  <si>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</si>
  <si>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</si>
  <si>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</si>
  <si>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</si>
  <si>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</si>
  <si>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</si>
  <si>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</si>
  <si>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</si>
  <si>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</si>
  <si>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</si>
  <si>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</si>
  <si>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</si>
  <si>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</si>
  <si>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</si>
  <si>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</si>
  <si>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</si>
  <si>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</si>
  <si>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</si>
  <si>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</si>
  <si>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</si>
  <si>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</si>
  <si>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</si>
  <si>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</si>
  <si>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</si>
  <si>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</si>
  <si>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</si>
  <si>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</si>
  <si>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</si>
  <si>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</si>
  <si>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</si>
  <si>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</si>
  <si>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</si>
  <si>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</si>
  <si>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</si>
  <si>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</si>
  <si>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</si>
  <si>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</si>
  <si>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</si>
  <si>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</si>
  <si>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</si>
  <si>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</si>
  <si>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</si>
  <si>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</si>
  <si>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</si>
  <si>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</si>
  <si>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</si>
  <si>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</si>
  <si>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</si>
  <si>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</si>
  <si>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</si>
  <si>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</si>
  <si>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</si>
  <si>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</si>
  <si>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</si>
  <si>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</si>
  <si>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</si>
  <si>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</si>
  <si>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</si>
  <si>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</si>
  <si>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</si>
  <si>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</si>
  <si>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</si>
  <si>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</si>
  <si>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</si>
  <si>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</si>
  <si>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</si>
  <si>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</si>
  <si>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</si>
  <si>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</si>
  <si>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</si>
  <si>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</si>
  <si>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</si>
  <si>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</si>
  <si>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</si>
  <si>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</si>
  <si>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</si>
  <si>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</si>
  <si>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</si>
  <si>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</si>
  <si>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</si>
  <si>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</si>
  <si>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</si>
  <si>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</si>
  <si>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</si>
  <si>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</si>
  <si>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</si>
  <si>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</si>
  <si>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</si>
  <si>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</si>
  <si>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</si>
  <si>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</si>
  <si>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</si>
  <si>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</si>
  <si>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</si>
  <si>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</si>
  <si>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</si>
  <si>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</si>
  <si>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</si>
  <si>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</si>
  <si>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</si>
  <si>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</si>
  <si>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</si>
  <si>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</si>
  <si>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</si>
  <si>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</si>
  <si>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</si>
  <si>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</si>
  <si>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</si>
  <si>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</si>
  <si>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</si>
  <si>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</si>
  <si>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</si>
  <si>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</si>
  <si>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</si>
  <si>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</si>
  <si>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</si>
  <si>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</si>
  <si>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</si>
  <si>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</si>
  <si>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</si>
  <si>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</si>
  <si>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</si>
  <si>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</si>
  <si>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</si>
  <si>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</si>
  <si>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</si>
  <si>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</si>
  <si>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</si>
  <si>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</si>
  <si>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</si>
  <si>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</si>
  <si>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</si>
  <si>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</si>
  <si>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</si>
  <si>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</si>
  <si>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</si>
  <si>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</si>
  <si>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</si>
  <si>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</si>
  <si>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</si>
  <si>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</si>
  <si>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</si>
  <si>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</si>
  <si>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</si>
  <si>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</si>
  <si>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</si>
  <si>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</si>
  <si>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</si>
  <si>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</si>
  <si>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</si>
  <si>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</si>
  <si>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</si>
  <si>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</si>
  <si>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</si>
  <si>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</si>
  <si>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</si>
  <si>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</si>
  <si>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</si>
  <si>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</si>
  <si>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</si>
  <si>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</si>
  <si>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</si>
  <si>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</si>
  <si>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</si>
  <si>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</si>
  <si>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</si>
  <si>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</si>
  <si>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</si>
  <si>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</si>
  <si>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</si>
  <si>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</si>
  <si>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</si>
  <si>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</si>
  <si>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</si>
  <si>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</si>
  <si>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</si>
  <si>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</si>
  <si>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</si>
  <si>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</si>
  <si>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</si>
  <si>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</si>
  <si>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</si>
  <si>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</si>
  <si>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</si>
  <si>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</si>
  <si>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</si>
  <si>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</si>
  <si>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</si>
  <si>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</si>
  <si>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</si>
  <si>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</si>
  <si>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</si>
  <si>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</si>
  <si>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</si>
  <si>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</si>
  <si>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</si>
  <si>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</si>
  <si>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</si>
  <si>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</si>
  <si>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</si>
  <si>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</si>
  <si>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</si>
  <si>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</si>
  <si>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</si>
  <si>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</si>
  <si>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</si>
  <si>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</si>
  <si>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</si>
  <si>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</si>
  <si>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</si>
  <si>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</si>
  <si>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</si>
  <si>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</si>
  <si>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</si>
  <si>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</si>
  <si>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</si>
  <si>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</si>
  <si>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</si>
  <si>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</si>
  <si>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</si>
  <si>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</si>
  <si>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</si>
  <si>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</si>
  <si>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</si>
  <si>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</si>
  <si>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</si>
  <si>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</si>
  <si>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</si>
  <si>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</si>
  <si>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</si>
  <si>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</si>
  <si>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</si>
  <si>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</si>
  <si>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</si>
  <si>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</si>
  <si>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</si>
  <si>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</si>
  <si>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</si>
  <si>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</si>
  <si>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</si>
  <si>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</si>
  <si>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</si>
  <si>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</si>
  <si>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</si>
  <si>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</si>
  <si>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</si>
  <si>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</si>
  <si>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</si>
  <si>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</si>
  <si>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</si>
  <si>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</si>
  <si>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</si>
  <si>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</si>
  <si>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</si>
  <si>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</si>
  <si>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</si>
  <si>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</si>
  <si>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</si>
  <si>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</si>
  <si>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</si>
  <si>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</si>
  <si>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</si>
  <si>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</si>
  <si>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</si>
  <si>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</si>
  <si>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</si>
  <si>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</si>
  <si>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</si>
  <si>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</si>
  <si>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</si>
  <si>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</si>
  <si>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</si>
  <si>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</si>
  <si>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</si>
  <si>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</si>
  <si>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</si>
  <si>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</si>
  <si>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</si>
  <si>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</si>
  <si>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</si>
  <si>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</si>
  <si>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</si>
  <si>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</si>
  <si>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</si>
  <si>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</si>
  <si>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</si>
  <si>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</si>
  <si>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</si>
  <si>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</si>
  <si>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</si>
  <si>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</si>
  <si>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</si>
  <si>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</si>
  <si>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</si>
  <si>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</si>
  <si>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</si>
  <si>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</si>
  <si>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</si>
  <si>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</si>
  <si>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</si>
  <si>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</si>
  <si>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</si>
  <si>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</si>
  <si>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</si>
  <si>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</si>
  <si>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</si>
  <si>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</si>
  <si>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</si>
  <si>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</si>
  <si>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</si>
  <si>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</si>
  <si>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</si>
  <si>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</si>
  <si>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</si>
  <si>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</si>
  <si>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</si>
  <si>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</si>
  <si>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</si>
  <si>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</si>
  <si>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</si>
  <si>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</si>
  <si>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</si>
  <si>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</si>
  <si>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</si>
  <si>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</si>
  <si>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</si>
  <si>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</si>
  <si>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</si>
  <si>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</si>
  <si>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</si>
  <si>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</si>
  <si>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</si>
  <si>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</si>
  <si>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</si>
  <si>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</si>
  <si>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</si>
  <si>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</si>
  <si>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</si>
  <si>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</si>
  <si>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</si>
  <si>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</si>
  <si>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</si>
  <si>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</si>
  <si>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</si>
  <si>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</si>
  <si>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</si>
  <si>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</si>
  <si>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</si>
  <si>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</si>
  <si>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</si>
  <si>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</si>
  <si>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</si>
  <si>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</si>
  <si>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</si>
  <si>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</si>
  <si>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</si>
  <si>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</si>
  <si>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</si>
  <si>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</si>
  <si>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</si>
  <si>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</si>
  <si>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</si>
  <si>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</si>
  <si>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</si>
  <si>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</si>
  <si>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</si>
  <si>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</si>
  <si>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</si>
  <si>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</si>
  <si>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</si>
  <si>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</si>
  <si>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</si>
  <si>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</si>
  <si>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</si>
  <si>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</si>
  <si>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</si>
  <si>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</si>
  <si>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</si>
  <si>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</si>
  <si>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</si>
  <si>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</si>
  <si>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</si>
  <si>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</si>
  <si>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</si>
  <si>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</si>
  <si>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</si>
  <si>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</si>
  <si>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</si>
  <si>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</si>
  <si>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</si>
  <si>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</si>
  <si>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</si>
  <si>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</si>
  <si>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</si>
  <si>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</si>
  <si>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</si>
  <si>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</si>
  <si>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</si>
  <si>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</si>
  <si>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</si>
  <si>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</si>
  <si>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</si>
  <si>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</si>
  <si>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</si>
  <si>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</si>
  <si>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</si>
  <si>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</si>
  <si>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</si>
  <si>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</si>
  <si>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</si>
  <si>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</si>
  <si>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</si>
  <si>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</si>
  <si>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</si>
  <si>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</si>
  <si>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</si>
  <si>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</si>
  <si>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</si>
  <si>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</si>
  <si>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</si>
  <si>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</si>
  <si>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</si>
  <si>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</si>
  <si>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</si>
  <si>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</si>
  <si>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</si>
  <si>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</si>
  <si>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</si>
  <si>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</si>
  <si>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</si>
  <si>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</si>
  <si>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</si>
  <si>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</si>
  <si>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</si>
  <si>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</si>
  <si>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</si>
  <si>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</si>
  <si>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</si>
  <si>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</si>
  <si>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</si>
  <si>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</si>
  <si>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</si>
  <si>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</si>
  <si>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</si>
  <si>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</si>
  <si>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</si>
  <si>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</si>
  <si>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</si>
  <si>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</si>
  <si>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</si>
  <si>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</si>
  <si>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</si>
  <si>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</si>
  <si>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</si>
  <si>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</si>
  <si>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</si>
  <si>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</si>
  <si>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</si>
  <si>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</si>
  <si>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</si>
  <si>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</si>
  <si>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</si>
  <si>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</si>
  <si>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</si>
  <si>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</si>
  <si>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</si>
  <si>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</si>
  <si>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</si>
  <si>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</si>
  <si>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</si>
  <si>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</si>
  <si>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</si>
  <si>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</si>
  <si>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</si>
  <si>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</si>
  <si>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</si>
  <si>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</si>
  <si>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</si>
  <si>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</si>
  <si>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</si>
  <si>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</si>
  <si>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</si>
  <si>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</si>
  <si>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</si>
  <si>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</si>
  <si>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</si>
  <si>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</si>
  <si>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</si>
  <si>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</si>
  <si>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</si>
  <si>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</si>
  <si>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</si>
  <si>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</si>
  <si>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</si>
  <si>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</si>
  <si>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</si>
  <si>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</si>
  <si>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</si>
  <si>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</si>
  <si>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</si>
  <si>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</si>
  <si>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</si>
  <si>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</si>
  <si>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</si>
  <si>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</si>
  <si>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</si>
  <si>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</si>
  <si>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</si>
  <si>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</si>
  <si>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</si>
  <si>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</si>
  <si>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</si>
  <si>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</si>
  <si>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</si>
  <si>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</si>
  <si>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</si>
  <si>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</si>
  <si>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</si>
  <si>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</si>
  <si>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</si>
  <si>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</si>
  <si>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</si>
  <si>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</si>
  <si>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</si>
  <si>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</si>
  <si>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</si>
  <si>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</si>
  <si>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</si>
  <si>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</si>
  <si>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</si>
  <si>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</si>
  <si>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</si>
  <si>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</si>
  <si>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</si>
  <si>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</si>
  <si>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</si>
  <si>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</si>
  <si>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</si>
  <si>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</si>
  <si>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</si>
  <si>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</si>
  <si>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</si>
  <si>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</si>
  <si>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</si>
  <si>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</si>
  <si>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</si>
  <si>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</si>
  <si>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</si>
  <si>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</si>
  <si>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</si>
  <si>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</si>
  <si>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</si>
  <si>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</si>
  <si>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</si>
  <si>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</si>
  <si>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</si>
  <si>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</si>
  <si>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</si>
  <si>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</si>
  <si>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</si>
  <si>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</si>
  <si>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</si>
  <si>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</si>
  <si>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</si>
  <si>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</si>
  <si>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</si>
  <si>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</si>
  <si>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</si>
  <si>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</si>
  <si>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</si>
  <si>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</si>
  <si>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</si>
  <si>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</si>
  <si>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</si>
  <si>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</si>
  <si>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</si>
  <si>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</si>
  <si>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</si>
  <si>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</si>
  <si>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</si>
  <si>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</si>
  <si>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</si>
  <si>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</si>
  <si>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</si>
  <si>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</si>
  <si>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</si>
  <si>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</si>
  <si>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</si>
  <si>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</si>
  <si>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</si>
  <si>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</si>
  <si>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</si>
  <si>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</si>
  <si>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</si>
  <si>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</si>
  <si>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</si>
  <si>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</si>
  <si>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</si>
  <si>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</si>
  <si>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</si>
  <si>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</si>
  <si>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</si>
  <si>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</si>
  <si>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</si>
  <si>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</si>
  <si>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</si>
  <si>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</si>
  <si>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</si>
  <si>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</si>
  <si>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</si>
  <si>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</si>
  <si>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</si>
  <si>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</si>
  <si>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</si>
  <si>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</si>
  <si>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</si>
  <si>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</si>
  <si>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</si>
  <si>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</si>
  <si>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</si>
  <si>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</si>
  <si>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</si>
  <si>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</si>
  <si>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</si>
  <si>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</si>
  <si>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</si>
  <si>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</si>
  <si>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</si>
  <si>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</si>
  <si>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</si>
  <si>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</si>
  <si>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</si>
  <si>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</si>
  <si>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</si>
  <si>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</si>
  <si>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</si>
  <si>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</si>
  <si>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</si>
  <si>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</si>
  <si>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</si>
  <si>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</si>
  <si>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</si>
  <si>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</si>
  <si>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</si>
  <si>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</si>
  <si>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</si>
  <si>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</si>
  <si>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</si>
  <si>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</si>
  <si>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</si>
  <si>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</si>
  <si>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</si>
  <si>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</si>
  <si>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</si>
  <si>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</si>
  <si>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</si>
  <si>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</si>
  <si>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</si>
  <si>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</si>
  <si>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</si>
  <si>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</si>
  <si>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</si>
  <si>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</si>
  <si>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</si>
  <si>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</si>
  <si>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</si>
  <si>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</si>
  <si>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</si>
  <si>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</si>
  <si>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</si>
  <si>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</si>
  <si>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</si>
  <si>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</si>
  <si>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</si>
  <si>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</si>
  <si>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</si>
  <si>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</si>
  <si>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</si>
  <si>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</si>
  <si>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</si>
  <si>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</si>
  <si>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</si>
  <si>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</si>
  <si>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</si>
  <si>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</si>
  <si>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</si>
  <si>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</si>
  <si>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</si>
  <si>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</si>
  <si>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</si>
  <si>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</si>
  <si>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</si>
  <si>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</si>
  <si>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</si>
  <si>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</si>
  <si>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</si>
  <si>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</si>
  <si>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</si>
  <si>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</si>
  <si>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</si>
  <si>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</si>
  <si>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</si>
  <si>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</si>
  <si>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</si>
  <si>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</si>
  <si>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</si>
  <si>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</si>
  <si>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</si>
  <si>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</si>
  <si>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</si>
  <si>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</si>
  <si>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</si>
  <si>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</si>
  <si>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</si>
  <si>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</si>
  <si>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</si>
  <si>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</si>
  <si>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</si>
  <si>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</si>
  <si>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</si>
  <si>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</si>
  <si>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</si>
  <si>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</si>
  <si>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</si>
  <si>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</si>
  <si>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</si>
  <si>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</si>
  <si>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</si>
  <si>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</si>
  <si>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</si>
  <si>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</si>
  <si>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</si>
  <si>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</si>
  <si>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</si>
  <si>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</si>
  <si>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</si>
  <si>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</si>
  <si>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</si>
  <si>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</si>
  <si>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</si>
  <si>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</si>
  <si>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</si>
  <si>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</si>
  <si>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</si>
  <si>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</si>
  <si>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</si>
  <si>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</si>
  <si>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</si>
  <si>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</si>
  <si>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</si>
  <si>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</si>
  <si>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</si>
  <si>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</si>
  <si>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</si>
  <si>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</si>
  <si>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</si>
  <si>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</si>
  <si>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</si>
  <si>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</si>
  <si>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</si>
  <si>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</si>
  <si>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</si>
  <si>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</si>
  <si>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</si>
  <si>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</si>
  <si>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</si>
  <si>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</si>
  <si>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</si>
  <si>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</si>
  <si>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</si>
  <si>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</si>
  <si>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</si>
  <si>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</si>
  <si>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</si>
  <si>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</si>
  <si>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</si>
  <si>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</si>
  <si>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</si>
  <si>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</si>
  <si>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</si>
  <si>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</si>
  <si>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</si>
  <si>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</si>
  <si>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</si>
  <si>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</si>
  <si>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</si>
  <si>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</si>
  <si>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</si>
  <si>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</si>
  <si>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</si>
  <si>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</si>
  <si>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</si>
  <si>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</si>
  <si>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</si>
  <si>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</si>
  <si>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</si>
  <si>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</si>
  <si>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</si>
  <si>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</si>
  <si>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</si>
  <si>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</si>
  <si>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</si>
  <si>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</si>
  <si>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</si>
  <si>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</si>
  <si>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</si>
  <si>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</si>
  <si>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</si>
  <si>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</si>
  <si>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</si>
  <si>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</si>
  <si>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</si>
  <si>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</si>
  <si>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</si>
  <si>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</si>
  <si>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</si>
  <si>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</si>
  <si>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</si>
  <si>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</si>
  <si>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</si>
  <si>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</si>
  <si>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</si>
  <si>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</si>
  <si>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</si>
  <si>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</si>
  <si>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</si>
  <si>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</si>
  <si>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</si>
  <si>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</si>
  <si>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</si>
  <si>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</si>
  <si>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</si>
  <si>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</si>
  <si>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</si>
  <si>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</si>
  <si>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</si>
  <si>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</si>
  <si>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</si>
  <si>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</si>
  <si>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</si>
  <si>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</si>
  <si>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</si>
  <si>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</si>
  <si>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</si>
  <si>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</si>
  <si>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</si>
  <si>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</si>
  <si>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</si>
  <si>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</si>
  <si>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</si>
  <si>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</si>
  <si>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</si>
  <si>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</si>
  <si>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</si>
  <si>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</si>
  <si>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</si>
  <si>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</si>
  <si>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</si>
  <si>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</si>
  <si>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</si>
  <si>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</si>
  <si>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</si>
  <si>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</si>
  <si>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</si>
  <si>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</si>
  <si>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</si>
  <si>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</si>
  <si>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</si>
  <si>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</si>
  <si>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</si>
  <si>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</si>
  <si>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</si>
  <si>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</si>
  <si>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</si>
  <si>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</si>
  <si>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</si>
  <si>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</si>
  <si>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</si>
  <si>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</si>
  <si>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</si>
  <si>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</si>
  <si>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</si>
  <si>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</si>
  <si>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</si>
  <si>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</si>
  <si>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</si>
  <si>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</si>
  <si>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</si>
  <si>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</si>
  <si>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</si>
  <si>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</si>
  <si>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</si>
  <si>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</si>
  <si>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</si>
  <si>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</si>
  <si>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</si>
  <si>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</si>
  <si>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</si>
  <si>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</si>
  <si>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</si>
  <si>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</si>
  <si>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</si>
  <si>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</si>
  <si>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</si>
  <si>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</si>
  <si>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</si>
  <si>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</si>
  <si>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</si>
  <si>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</si>
  <si>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</si>
  <si>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</si>
  <si>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</si>
  <si>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</si>
  <si>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</si>
  <si>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</si>
  <si>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</si>
  <si>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</si>
  <si>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</si>
  <si>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</si>
  <si>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</si>
  <si>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</si>
  <si>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</si>
  <si>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</si>
  <si>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</si>
  <si>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</si>
  <si>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</si>
  <si>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</si>
  <si>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</si>
  <si>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</si>
  <si>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</si>
  <si>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</si>
  <si>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</si>
  <si>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</si>
  <si>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</si>
  <si>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</si>
  <si>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</si>
  <si>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</si>
  <si>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</si>
  <si>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</si>
  <si>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</si>
  <si>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</si>
  <si>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</si>
  <si>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</si>
  <si>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</si>
  <si>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</si>
  <si>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</si>
  <si>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</si>
  <si>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</si>
  <si>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</si>
  <si>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</si>
  <si>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</si>
  <si>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</si>
  <si>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</si>
  <si>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</si>
  <si>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</si>
  <si>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</si>
  <si>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</si>
  <si>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</si>
  <si>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</si>
  <si>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</si>
  <si>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</si>
  <si>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</si>
  <si>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</si>
  <si>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</si>
  <si>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</si>
  <si>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</si>
  <si>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</si>
  <si>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</si>
  <si>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</si>
  <si>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</si>
  <si>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</si>
  <si>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</si>
  <si>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</si>
  <si>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</si>
  <si>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</si>
  <si>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</si>
  <si>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</si>
  <si>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</si>
  <si>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</si>
  <si>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</si>
  <si>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</si>
  <si>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</si>
  <si>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</si>
  <si>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</si>
  <si>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</si>
  <si>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</si>
  <si>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</si>
  <si>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</si>
  <si>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</si>
  <si>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</si>
  <si>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</si>
  <si>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</si>
  <si>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</si>
  <si>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</si>
  <si>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</si>
  <si>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</si>
  <si>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</si>
  <si>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</si>
  <si>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</si>
  <si>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</si>
  <si>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</si>
  <si>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</si>
  <si>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</si>
  <si>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</si>
  <si>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</si>
  <si>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</si>
  <si>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</si>
  <si>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</si>
  <si>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</si>
  <si>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</si>
  <si>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</si>
  <si>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</si>
  <si>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</si>
  <si>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</si>
  <si>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</si>
  <si>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</si>
  <si>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</si>
  <si>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</si>
  <si>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</si>
  <si>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</si>
  <si>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</si>
  <si>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</si>
  <si>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</si>
  <si>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</si>
  <si>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</si>
  <si>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</si>
  <si>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</si>
  <si>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</si>
  <si>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</si>
  <si>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</si>
  <si>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</si>
  <si>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</si>
  <si>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</si>
  <si>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</si>
  <si>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</si>
  <si>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</si>
  <si>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</si>
  <si>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</si>
  <si>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</si>
  <si>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</si>
  <si>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</si>
  <si>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</si>
  <si>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</si>
  <si>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</si>
  <si>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</si>
  <si>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</si>
  <si>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</si>
  <si>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</si>
  <si>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</si>
  <si>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</si>
  <si>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</si>
  <si>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</si>
  <si>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</si>
  <si>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</si>
  <si>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</si>
  <si>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</si>
  <si>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</si>
  <si>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</si>
  <si>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</si>
  <si>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</si>
  <si>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</si>
  <si>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</si>
  <si>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</si>
  <si>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</si>
  <si>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</si>
  <si>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</si>
  <si>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</si>
  <si>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</si>
  <si>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</si>
  <si>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</si>
  <si>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</si>
  <si>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</si>
  <si>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</si>
  <si>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</si>
  <si>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</si>
  <si>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</si>
  <si>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</si>
  <si>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</si>
  <si>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</si>
  <si>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</si>
  <si>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</si>
  <si>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</si>
  <si>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</si>
  <si>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</si>
  <si>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</si>
  <si>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</si>
  <si>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</si>
  <si>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</si>
  <si>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</si>
  <si>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</si>
  <si>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</si>
  <si>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</si>
  <si>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</si>
  <si>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</si>
  <si>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</si>
  <si>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</si>
  <si>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</si>
  <si>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</si>
  <si>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</si>
  <si>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</si>
  <si>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</si>
  <si>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</si>
  <si>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</si>
  <si>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</si>
  <si>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</si>
  <si>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</si>
  <si>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</si>
  <si>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</si>
  <si>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</si>
  <si>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</si>
  <si>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</si>
  <si>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</si>
  <si>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</si>
  <si>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</si>
  <si>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</si>
  <si>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</si>
  <si>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</si>
  <si>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</si>
  <si>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</si>
  <si>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</si>
  <si>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</si>
  <si>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</si>
  <si>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</si>
  <si>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</si>
  <si>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</si>
  <si>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</si>
  <si>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</si>
  <si>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</si>
  <si>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</si>
  <si>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</si>
  <si>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</si>
  <si>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</si>
  <si>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</si>
  <si>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</si>
  <si>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</si>
  <si>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</si>
  <si>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</si>
  <si>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</si>
  <si>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</si>
  <si>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</si>
  <si>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</si>
  <si>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</si>
  <si>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</si>
  <si>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</si>
  <si>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</si>
  <si>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</si>
  <si>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</si>
  <si>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</si>
  <si>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</si>
  <si>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</si>
  <si>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</si>
  <si>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</si>
  <si>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</si>
  <si>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</si>
  <si>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</si>
  <si>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</si>
  <si>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</si>
  <si>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</si>
  <si>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</si>
  <si>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</si>
  <si>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</si>
  <si>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</si>
  <si>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</si>
  <si>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</si>
  <si>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</si>
  <si>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</si>
  <si>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</si>
  <si>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</si>
  <si>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</si>
  <si>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</si>
  <si>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</si>
  <si>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</si>
  <si>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</si>
  <si>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</si>
  <si>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</si>
  <si>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</si>
  <si>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</si>
  <si>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</si>
  <si>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</si>
  <si>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</si>
  <si>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</si>
  <si>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</si>
  <si>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</si>
  <si>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</si>
  <si>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</si>
  <si>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</si>
  <si>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</si>
  <si>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</si>
  <si>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</si>
  <si>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</si>
  <si>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</si>
  <si>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</si>
  <si>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</si>
  <si>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</si>
  <si>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</si>
  <si>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</si>
  <si>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</si>
  <si>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</si>
  <si>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</si>
  <si>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</si>
  <si>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</si>
  <si>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</si>
  <si>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</si>
  <si>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</si>
  <si>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</si>
  <si>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</si>
  <si>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</si>
  <si>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</si>
  <si>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</si>
  <si>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</si>
  <si>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</si>
  <si>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</si>
  <si>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</si>
  <si>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</si>
  <si>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</si>
  <si>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</si>
  <si>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</si>
  <si>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</si>
  <si>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</si>
  <si>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</si>
  <si>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</si>
  <si>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</si>
  <si>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</si>
  <si>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</si>
  <si>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</si>
  <si>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</si>
  <si>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</si>
  <si>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</si>
  <si>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</si>
  <si>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</si>
  <si>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</si>
  <si>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</si>
  <si>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</si>
  <si>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</si>
  <si>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</si>
  <si>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</si>
  <si>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</si>
  <si>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</si>
  <si>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</si>
  <si>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</si>
  <si>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</si>
  <si>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</si>
  <si>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</si>
  <si>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</si>
  <si>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</si>
  <si>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</si>
  <si>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</si>
  <si>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</si>
  <si>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</si>
  <si>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</si>
  <si>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</si>
  <si>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</si>
  <si>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</si>
  <si>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</si>
  <si>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</si>
  <si>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</si>
  <si>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</si>
  <si>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</si>
  <si>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</si>
  <si>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</si>
  <si>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</si>
  <si>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</si>
  <si>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</si>
  <si>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</si>
  <si>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</si>
  <si>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</si>
  <si>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</si>
  <si>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</si>
  <si>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</si>
  <si>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</si>
  <si>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</si>
  <si>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</si>
  <si>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</si>
  <si>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</si>
  <si>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</si>
  <si>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</si>
  <si>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</si>
  <si>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</si>
  <si>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</si>
  <si>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</si>
  <si>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</si>
  <si>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</si>
  <si>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</si>
  <si>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</si>
  <si>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</si>
  <si>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</si>
  <si>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</si>
  <si>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</si>
  <si>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</si>
  <si>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</si>
  <si>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</si>
  <si>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</si>
  <si>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</si>
  <si>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</si>
  <si>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</si>
  <si>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</si>
  <si>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</si>
  <si>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</si>
  <si>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</si>
  <si>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</si>
  <si>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</si>
  <si>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</si>
  <si>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</si>
  <si>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</si>
  <si>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</si>
  <si>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</si>
  <si>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</si>
  <si>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</si>
  <si>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</si>
  <si>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</si>
  <si>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</si>
  <si>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</si>
  <si>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</si>
  <si>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</si>
  <si>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</si>
  <si>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</si>
  <si>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</si>
  <si>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</si>
  <si>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</si>
  <si>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</si>
  <si>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</si>
  <si>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</si>
  <si>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</si>
  <si>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</si>
  <si>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</si>
  <si>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</si>
  <si>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</si>
  <si>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</si>
  <si>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</si>
  <si>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</si>
  <si>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</si>
  <si>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</si>
  <si>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</si>
  <si>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</si>
  <si>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</si>
  <si>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</si>
  <si>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</si>
  <si>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</si>
  <si>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</si>
  <si>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</si>
  <si>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</si>
  <si>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</si>
  <si>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</si>
  <si>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</si>
  <si>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</si>
  <si>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</si>
  <si>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</si>
  <si>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</si>
  <si>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</si>
  <si>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</si>
  <si>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</si>
  <si>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</si>
  <si>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</si>
  <si>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</si>
  <si>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</si>
  <si>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</si>
  <si>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</si>
  <si>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</si>
  <si>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</si>
  <si>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</si>
  <si>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</si>
  <si>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</si>
  <si>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</si>
  <si>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</si>
  <si>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</si>
  <si>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</si>
  <si>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</si>
  <si>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</si>
  <si>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</si>
  <si>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</si>
  <si>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</si>
  <si>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</si>
  <si>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</si>
  <si>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</si>
  <si>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</si>
  <si>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</si>
  <si>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</si>
  <si>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</si>
  <si>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</si>
  <si>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</si>
  <si>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</si>
  <si>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</si>
  <si>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</si>
  <si>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</si>
  <si>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</si>
  <si>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</si>
  <si>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</si>
  <si>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</si>
  <si>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</si>
  <si>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</si>
  <si>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</si>
  <si>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</si>
  <si>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</si>
  <si>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</si>
  <si>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</si>
  <si>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</si>
  <si>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</si>
  <si>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</si>
  <si>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</si>
  <si>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</si>
  <si>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</si>
  <si>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</si>
  <si>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</si>
  <si>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</si>
  <si>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</si>
  <si>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</si>
  <si>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</si>
  <si>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</si>
  <si>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</si>
  <si>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</si>
  <si>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</si>
  <si>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</si>
  <si>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</si>
  <si>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</si>
  <si>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</si>
  <si>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</si>
  <si>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</si>
  <si>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</si>
  <si>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</si>
  <si>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</si>
  <si>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</si>
  <si>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</si>
  <si>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</si>
  <si>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</si>
  <si>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</si>
  <si>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</si>
  <si>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</si>
  <si>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</si>
  <si>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</si>
  <si>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</si>
  <si>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</si>
  <si>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</si>
  <si>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</si>
  <si>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</si>
  <si>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</si>
  <si>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</si>
  <si>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</si>
  <si>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</si>
  <si>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</si>
  <si>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</si>
  <si>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</si>
  <si>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</si>
  <si>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</si>
  <si>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</si>
  <si>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</si>
  <si>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</si>
  <si>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</si>
  <si>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</si>
  <si>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</si>
  <si>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</si>
  <si>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</si>
  <si>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</si>
  <si>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</si>
  <si>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</si>
  <si>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</si>
  <si>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</si>
  <si>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</si>
  <si>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</si>
  <si>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</si>
  <si>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</si>
  <si>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</si>
  <si>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</si>
  <si>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</si>
  <si>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</si>
  <si>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</si>
  <si>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</si>
  <si>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</si>
  <si>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</si>
  <si>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</si>
  <si>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</si>
  <si>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</si>
  <si>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</si>
  <si>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</si>
  <si>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</si>
  <si>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</si>
  <si>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</si>
  <si>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</si>
  <si>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</si>
  <si>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</si>
  <si>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</si>
  <si>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</si>
  <si>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</si>
  <si>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</si>
  <si>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</si>
  <si>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</si>
  <si>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</si>
  <si>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</si>
  <si>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</si>
  <si>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</si>
  <si>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</si>
  <si>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</si>
  <si>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</si>
  <si>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</si>
  <si>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</si>
  <si>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</si>
  <si>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</si>
  <si>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</si>
  <si>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</si>
  <si>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</si>
  <si>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</si>
  <si>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</si>
  <si>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</si>
  <si>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</si>
  <si>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</si>
  <si>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</si>
  <si>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</si>
  <si>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</si>
  <si>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</si>
  <si>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</si>
  <si>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</si>
  <si>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</si>
  <si>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</si>
  <si>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</si>
  <si>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</si>
  <si>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</si>
  <si>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</si>
  <si>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</si>
  <si>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</si>
  <si>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</si>
  <si>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</si>
  <si>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</si>
  <si>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</si>
  <si>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</si>
  <si>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</si>
  <si>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</si>
  <si>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</si>
  <si>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</si>
  <si>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</si>
  <si>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</si>
  <si>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</si>
  <si>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</si>
  <si>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</si>
  <si>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</si>
  <si>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</si>
  <si>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</si>
  <si>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</si>
  <si>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</si>
  <si>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</si>
  <si>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</si>
  <si>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</si>
  <si>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</si>
  <si>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</si>
  <si>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</si>
  <si>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</si>
  <si>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</si>
  <si>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</si>
  <si>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</si>
  <si>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</si>
  <si>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</si>
  <si>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</si>
  <si>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</si>
  <si>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</si>
  <si>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</si>
  <si>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</si>
  <si>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</si>
  <si>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</si>
  <si>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</si>
  <si>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</si>
  <si>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</si>
  <si>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</si>
  <si>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</si>
  <si>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</si>
  <si>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</si>
  <si>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</si>
  <si>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</si>
  <si>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</si>
  <si>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</si>
  <si>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</si>
  <si>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</si>
  <si>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</si>
  <si>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</si>
  <si>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</si>
  <si>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</si>
  <si>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</si>
  <si>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</si>
  <si>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</si>
  <si>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</si>
  <si>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</si>
  <si>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</si>
  <si>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</si>
  <si>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</si>
  <si>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</si>
  <si>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</si>
  <si>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</si>
  <si>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</si>
  <si>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</si>
  <si>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</si>
  <si>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</si>
  <si>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</si>
  <si>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</si>
  <si>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</si>
  <si>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</si>
  <si>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</si>
  <si>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</si>
  <si>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</si>
  <si>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</si>
  <si>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</si>
  <si>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</si>
  <si>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</si>
  <si>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</si>
  <si>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</si>
  <si>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</si>
  <si>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</si>
  <si>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</si>
  <si>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</si>
  <si>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</si>
  <si>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</si>
  <si>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</si>
  <si>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</si>
  <si>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</si>
  <si>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</si>
  <si>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</si>
  <si>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</si>
  <si>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</si>
  <si>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</si>
  <si>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</si>
  <si>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</si>
  <si>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</si>
  <si>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</si>
  <si>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</si>
  <si>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</si>
  <si>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</si>
  <si>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</si>
  <si>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</si>
  <si>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</si>
  <si>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</si>
  <si>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</si>
  <si>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</si>
  <si>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</si>
  <si>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</si>
  <si>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</si>
  <si>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</si>
  <si>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</si>
  <si>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</si>
  <si>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</si>
  <si>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</si>
  <si>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</si>
  <si>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</si>
  <si>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</si>
  <si>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</si>
  <si>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</si>
  <si>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</si>
  <si>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</si>
  <si>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</si>
  <si>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</si>
  <si>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</si>
  <si>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</si>
  <si>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</si>
  <si>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</si>
  <si>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</si>
  <si>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</si>
  <si>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</si>
  <si>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</si>
  <si>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</si>
  <si>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</si>
  <si>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</si>
  <si>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</si>
  <si>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</si>
  <si>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</si>
  <si>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</si>
  <si>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</si>
  <si>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</si>
  <si>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</si>
  <si>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</si>
  <si>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</si>
  <si>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</si>
  <si>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</si>
  <si>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</si>
  <si>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</si>
  <si>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</si>
  <si>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</si>
  <si>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</si>
  <si>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</si>
  <si>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</si>
  <si>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</si>
  <si>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</si>
  <si>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</si>
  <si>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</si>
  <si>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</si>
  <si>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</si>
  <si>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</si>
  <si>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</si>
  <si>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</si>
  <si>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</si>
  <si>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</si>
  <si>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</si>
  <si>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</si>
  <si>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</si>
  <si>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</si>
  <si>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</si>
  <si>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</si>
  <si>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</si>
  <si>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</si>
  <si>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</si>
  <si>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</si>
  <si>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</si>
  <si>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</si>
  <si>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</si>
  <si>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</si>
  <si>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</si>
  <si>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</si>
  <si>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</si>
  <si>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</si>
  <si>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</si>
  <si>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</si>
  <si>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</si>
  <si>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</si>
  <si>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</si>
  <si>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</si>
  <si>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</si>
  <si>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</si>
  <si>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</si>
  <si>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</si>
  <si>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</si>
  <si>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</si>
  <si>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</si>
  <si>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</si>
  <si>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</si>
  <si>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</si>
  <si>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</si>
  <si>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</si>
  <si>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</si>
  <si>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</si>
  <si>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</si>
  <si>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</si>
  <si>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</si>
  <si>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</si>
  <si>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</si>
  <si>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</si>
  <si>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</si>
  <si>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</si>
  <si>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</si>
  <si>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</si>
  <si>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</si>
  <si>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</si>
  <si>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</si>
  <si>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</si>
  <si>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</si>
  <si>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</si>
  <si>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</si>
  <si>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</si>
  <si>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</si>
  <si>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</si>
  <si>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</si>
  <si>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</si>
  <si>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</si>
  <si>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</si>
  <si>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</si>
  <si>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</si>
  <si>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</si>
  <si>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</si>
  <si>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</si>
  <si>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</si>
  <si>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</si>
  <si>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</si>
  <si>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</si>
  <si>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</si>
  <si>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</si>
  <si>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</si>
  <si>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</si>
  <si>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</si>
  <si>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</si>
  <si>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</si>
  <si>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</si>
  <si>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</si>
  <si>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</si>
  <si>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</si>
  <si>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</si>
  <si>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</si>
  <si>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</si>
  <si>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</si>
  <si>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</si>
  <si>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</si>
  <si>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</si>
  <si>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</si>
  <si>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</si>
  <si>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</si>
  <si>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</si>
  <si>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</si>
  <si>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</si>
  <si>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</si>
  <si>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</si>
  <si>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</si>
  <si>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</si>
  <si>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</si>
  <si>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</si>
  <si>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</si>
  <si>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</si>
  <si>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</si>
  <si>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</si>
  <si>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</si>
  <si>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</si>
  <si>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</si>
  <si>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</si>
  <si>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</si>
  <si>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</si>
  <si>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</si>
  <si>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</si>
  <si>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</si>
  <si>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</si>
  <si>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</si>
  <si>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</si>
  <si>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</si>
  <si>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</si>
  <si>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</si>
  <si>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</si>
  <si>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</si>
  <si>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</si>
  <si>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</si>
  <si>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</si>
  <si>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</si>
  <si>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</si>
  <si>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</si>
  <si>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</si>
  <si>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</si>
  <si>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</si>
  <si>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</si>
  <si>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</si>
  <si>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</si>
  <si>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</si>
  <si>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</si>
  <si>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</si>
  <si>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</si>
  <si>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</si>
  <si>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</si>
  <si>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</si>
  <si>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</si>
  <si>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</si>
  <si>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</si>
  <si>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</si>
  <si>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</si>
  <si>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</si>
  <si>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</si>
  <si>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</si>
  <si>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</si>
  <si>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</si>
  <si>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</si>
  <si>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</si>
  <si>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</si>
  <si>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</si>
  <si>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</si>
  <si>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</si>
  <si>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</si>
  <si>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</si>
  <si>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</si>
  <si>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</si>
  <si>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</si>
  <si>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</si>
  <si>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</si>
  <si>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</si>
  <si>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</si>
  <si>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</si>
  <si>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</si>
  <si>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</si>
  <si>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</si>
  <si>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</si>
  <si>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</si>
  <si>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</si>
  <si>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</si>
  <si>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</si>
  <si>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</si>
  <si>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</si>
  <si>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</si>
  <si>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</si>
  <si>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</si>
  <si>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</si>
  <si>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</si>
  <si>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</si>
  <si>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</si>
  <si>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</si>
  <si>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</si>
  <si>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</si>
  <si>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</si>
  <si>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</si>
  <si>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</si>
  <si>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</si>
  <si>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</si>
  <si>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</si>
  <si>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</si>
  <si>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</si>
  <si>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</si>
  <si>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</si>
  <si>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</si>
  <si>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</si>
  <si>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</si>
  <si>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</si>
  <si>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</si>
  <si>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</si>
  <si>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</si>
  <si>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</si>
  <si>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</si>
  <si>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</si>
  <si>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</si>
  <si>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</si>
  <si>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</si>
  <si>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</si>
  <si>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</si>
  <si>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</si>
  <si>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</si>
  <si>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</si>
  <si>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</si>
  <si>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</si>
  <si>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</si>
  <si>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</si>
  <si>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</si>
  <si>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</si>
  <si>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</si>
  <si>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</si>
  <si>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</si>
  <si>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</si>
  <si>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</si>
  <si>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</si>
  <si>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</si>
  <si>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</si>
  <si>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</si>
  <si>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</si>
  <si>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</si>
  <si>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</si>
  <si>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</si>
  <si>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</si>
  <si>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</si>
  <si>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</si>
  <si>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</si>
  <si>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</si>
  <si>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</si>
  <si>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</si>
  <si>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</si>
  <si>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</si>
  <si>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</si>
  <si>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</si>
  <si>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</si>
  <si>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</si>
  <si>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</si>
  <si>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</si>
  <si>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</si>
  <si>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</si>
  <si>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</si>
  <si>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</si>
  <si>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</si>
  <si>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</si>
  <si>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</si>
  <si>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</si>
  <si>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</si>
  <si>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</si>
  <si>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</si>
  <si>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</si>
  <si>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</si>
  <si>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</si>
  <si>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</si>
  <si>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</si>
  <si>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</si>
  <si>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</si>
  <si>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</si>
  <si>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</si>
  <si>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</si>
  <si>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</si>
  <si>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</si>
  <si>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</si>
  <si>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</si>
  <si>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</si>
  <si>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</si>
  <si>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</si>
  <si>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</si>
  <si>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</si>
  <si>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</si>
  <si>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</si>
  <si>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</si>
  <si>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</si>
  <si>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</si>
  <si>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</si>
  <si>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</si>
  <si>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</si>
  <si>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</si>
  <si>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</si>
  <si>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</si>
  <si>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</si>
  <si>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</si>
  <si>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</si>
  <si>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</si>
  <si>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</si>
  <si>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</si>
  <si>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</si>
  <si>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</si>
  <si>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</si>
  <si>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</si>
  <si>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</si>
  <si>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</si>
  <si>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</si>
  <si>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</si>
  <si>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</si>
  <si>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</si>
  <si>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</si>
  <si>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</si>
  <si>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</si>
  <si>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</si>
  <si>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</si>
  <si>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</si>
  <si>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</si>
  <si>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</si>
  <si>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</si>
  <si>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</si>
  <si>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</si>
  <si>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</si>
  <si>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</si>
  <si>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</si>
  <si>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</si>
  <si>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</si>
  <si>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</si>
  <si>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</si>
  <si>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</si>
  <si>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</si>
  <si>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</si>
  <si>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</si>
  <si>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</si>
  <si>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</si>
  <si>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</si>
  <si>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</si>
  <si>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</si>
  <si>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</si>
  <si>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</si>
  <si>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</si>
  <si>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</si>
  <si>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</si>
  <si>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</si>
  <si>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</si>
  <si>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</si>
  <si>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</si>
  <si>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</si>
  <si>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</si>
  <si>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</si>
  <si>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</si>
  <si>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</si>
  <si>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</si>
  <si>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</si>
  <si>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</si>
  <si>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</si>
  <si>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</si>
  <si>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</si>
  <si>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</si>
  <si>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</si>
  <si>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</si>
  <si>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</si>
  <si>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</si>
  <si>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</si>
  <si>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</si>
  <si>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</si>
  <si>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</si>
  <si>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</si>
  <si>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</si>
  <si>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</si>
  <si>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</si>
  <si>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</si>
  <si>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</si>
  <si>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</si>
  <si>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</si>
  <si>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</si>
  <si>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</si>
  <si>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</si>
  <si>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</si>
  <si>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</si>
  <si>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</si>
  <si>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</si>
  <si>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</si>
  <si>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</si>
  <si>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</si>
  <si>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</si>
  <si>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</si>
  <si>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</si>
  <si>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</si>
  <si>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</si>
  <si>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</si>
  <si>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</si>
  <si>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</si>
  <si>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</si>
  <si>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</si>
  <si>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</si>
  <si>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</si>
  <si>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</si>
  <si>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</si>
  <si>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</si>
  <si>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</si>
  <si>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</si>
  <si>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</si>
  <si>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</si>
  <si>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</si>
  <si>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</si>
  <si>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</si>
  <si>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</si>
  <si>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</si>
  <si>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</si>
  <si>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</si>
  <si>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</si>
  <si>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</si>
  <si>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</si>
  <si>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</si>
  <si>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</si>
  <si>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</si>
  <si>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</si>
  <si>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</si>
  <si>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</si>
  <si>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</si>
  <si>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</si>
  <si>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</si>
  <si>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</si>
  <si>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</si>
  <si>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</si>
  <si>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</si>
  <si>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</si>
  <si>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</si>
  <si>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</si>
  <si>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</si>
  <si>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</si>
  <si>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</si>
  <si>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</si>
  <si>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</si>
  <si>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</si>
  <si>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</si>
  <si>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</si>
  <si>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</si>
  <si>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</si>
  <si>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</si>
  <si>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</si>
  <si>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</si>
  <si>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</si>
  <si>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</si>
  <si>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</si>
  <si>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</si>
  <si>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</si>
  <si>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</si>
  <si>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</si>
  <si>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</si>
  <si>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</si>
  <si>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</si>
  <si>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</si>
  <si>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</si>
  <si>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</si>
  <si>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</si>
  <si>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</si>
  <si>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</si>
  <si>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</si>
  <si>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</si>
  <si>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</si>
  <si>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</si>
  <si>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</si>
  <si>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</si>
  <si>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</si>
  <si>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</si>
  <si>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</si>
  <si>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</si>
  <si>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</si>
  <si>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</si>
  <si>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</si>
  <si>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</si>
  <si>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</si>
  <si>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</si>
  <si>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</si>
  <si>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</si>
  <si>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</si>
  <si>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</si>
  <si>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</si>
  <si>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</si>
  <si>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</si>
  <si>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</si>
  <si>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</si>
  <si>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</si>
  <si>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</si>
  <si>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</si>
  <si>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</si>
  <si>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</si>
  <si>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</si>
  <si>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</si>
  <si>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</si>
  <si>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</si>
  <si>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</si>
  <si>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</si>
  <si>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</si>
  <si>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</si>
  <si>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</si>
  <si>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</si>
  <si>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</si>
  <si>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</si>
  <si>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</si>
  <si>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</si>
  <si>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</si>
  <si>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</si>
  <si>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</si>
  <si>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</si>
  <si>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</si>
  <si>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</si>
  <si>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</si>
  <si>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</si>
  <si>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</si>
  <si>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</si>
  <si>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</si>
  <si>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</si>
  <si>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</si>
  <si>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</si>
  <si>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</si>
  <si>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</si>
  <si>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</si>
  <si>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</si>
  <si>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</si>
  <si>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</si>
  <si>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</si>
  <si>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</si>
  <si>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</si>
  <si>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</si>
  <si>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</si>
  <si>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</si>
  <si>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</si>
  <si>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</si>
  <si>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</si>
  <si>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</si>
  <si>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</si>
  <si>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</si>
  <si>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</si>
  <si>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</si>
  <si>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</si>
  <si>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</si>
  <si>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</si>
  <si>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</si>
  <si>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</si>
  <si>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</si>
  <si>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</si>
  <si>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</si>
  <si>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</si>
  <si>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</si>
  <si>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</si>
  <si>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</si>
  <si>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</si>
  <si>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</si>
  <si>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</si>
  <si>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</si>
  <si>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</si>
  <si>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</si>
  <si>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</si>
  <si>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</si>
  <si>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</si>
  <si>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</si>
  <si>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</si>
  <si>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</si>
  <si>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</si>
  <si>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</si>
  <si>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</si>
  <si>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</si>
  <si>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</si>
  <si>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</si>
  <si>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</si>
  <si>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</si>
  <si>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</si>
  <si>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</si>
  <si>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</si>
  <si>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</si>
  <si>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</si>
  <si>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</si>
  <si>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</si>
  <si>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</si>
  <si>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</si>
  <si>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</si>
  <si>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</si>
  <si>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</si>
  <si>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</si>
  <si>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</si>
  <si>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</si>
  <si>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</si>
  <si>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</si>
  <si>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</si>
  <si>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</si>
  <si>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</si>
  <si>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</si>
  <si>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</si>
  <si>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</si>
  <si>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</si>
  <si>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</si>
  <si>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</si>
  <si>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</si>
  <si>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</si>
  <si>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</si>
  <si>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</si>
  <si>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</si>
  <si>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</si>
  <si>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</si>
  <si>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</si>
  <si>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</si>
  <si>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</si>
  <si>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</si>
  <si>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</si>
  <si>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</si>
  <si>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</si>
  <si>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</si>
  <si>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</si>
  <si>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</si>
  <si>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</si>
  <si>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</si>
  <si>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</si>
  <si>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</si>
  <si>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</si>
  <si>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</si>
  <si>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</si>
  <si>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</si>
  <si>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</si>
  <si>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</si>
  <si>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</si>
  <si>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</si>
  <si>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</si>
  <si>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</si>
  <si>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</si>
  <si>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</si>
  <si>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</si>
  <si>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</si>
  <si>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</si>
  <si>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</si>
  <si>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</si>
  <si>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</si>
  <si>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</si>
  <si>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</si>
  <si>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</si>
  <si>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</si>
  <si>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</si>
  <si>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</si>
  <si>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</si>
  <si>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</si>
  <si>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</si>
  <si>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</si>
  <si>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</si>
  <si>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</si>
  <si>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</si>
  <si>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</si>
  <si>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</si>
  <si>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</si>
  <si>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</si>
  <si>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</si>
  <si>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</si>
  <si>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</si>
  <si>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</si>
  <si>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</si>
  <si>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</si>
  <si>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</si>
  <si>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</si>
  <si>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</si>
  <si>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</si>
  <si>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</si>
  <si>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</si>
  <si>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</si>
  <si>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</si>
  <si>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</si>
  <si>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</si>
  <si>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</si>
  <si>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</si>
  <si>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</si>
  <si>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</si>
  <si>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</si>
  <si>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</si>
  <si>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</si>
  <si>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</si>
  <si>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</si>
  <si>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</si>
  <si>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</si>
  <si>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</si>
  <si>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</si>
  <si>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</si>
  <si>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</si>
  <si>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</si>
  <si>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</si>
  <si>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</si>
  <si>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</si>
  <si>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</si>
  <si>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</si>
  <si>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</si>
  <si>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</si>
  <si>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</si>
  <si>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</si>
  <si>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</si>
  <si>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</si>
  <si>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</si>
  <si>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</si>
  <si>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</si>
  <si>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</si>
  <si>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</si>
  <si>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</si>
  <si>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</si>
  <si>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</si>
  <si>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</si>
  <si>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</si>
  <si>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</si>
  <si>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</si>
  <si>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</si>
  <si>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</si>
  <si>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</si>
  <si>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</si>
  <si>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</si>
  <si>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</si>
  <si>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</si>
  <si>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</si>
  <si>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</si>
  <si>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</si>
  <si>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</si>
  <si>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</si>
  <si>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</si>
  <si>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</si>
  <si>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</si>
  <si>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</si>
  <si>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</si>
  <si>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</si>
  <si>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</si>
  <si>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</si>
  <si>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</si>
  <si>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</si>
  <si>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</si>
  <si>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</si>
  <si>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</si>
  <si>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</si>
  <si>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</si>
  <si>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</si>
  <si>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</si>
  <si>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</si>
  <si>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</si>
  <si>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</si>
  <si>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</si>
  <si>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</si>
  <si>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</si>
  <si>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</si>
  <si>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</si>
  <si>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</si>
  <si>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</si>
  <si>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</si>
  <si>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</si>
  <si>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</si>
  <si>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</si>
  <si>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</si>
  <si>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</si>
  <si>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</si>
  <si>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</si>
  <si>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</si>
  <si>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</si>
  <si>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</si>
  <si>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</si>
  <si>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</si>
  <si>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</si>
  <si>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</si>
  <si>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</si>
  <si>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</si>
  <si>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</si>
  <si>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</si>
  <si>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</si>
  <si>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</si>
  <si>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</si>
  <si>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</si>
  <si>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</si>
  <si>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</si>
  <si>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</si>
  <si>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</si>
  <si>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</si>
  <si>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</si>
  <si>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</si>
  <si>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</si>
  <si>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</si>
  <si>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</si>
  <si>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</si>
  <si>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</si>
  <si>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</si>
  <si>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</si>
  <si>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</si>
  <si>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</si>
  <si>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</si>
  <si>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</si>
  <si>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</si>
  <si>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</si>
  <si>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</si>
  <si>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</si>
  <si>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</si>
  <si>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</si>
  <si>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</si>
  <si>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</si>
  <si>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</si>
  <si>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</si>
  <si>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</si>
  <si>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</si>
  <si>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</si>
  <si>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</si>
  <si>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</si>
  <si>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</si>
  <si>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</si>
  <si>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</si>
  <si>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</si>
  <si>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</si>
  <si>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</si>
  <si>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</si>
  <si>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</si>
  <si>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</si>
  <si>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</si>
  <si>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</si>
  <si>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</si>
  <si>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</si>
  <si>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</si>
  <si>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</si>
  <si>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</si>
  <si>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</si>
  <si>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</si>
  <si>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</si>
  <si>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</si>
  <si>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</si>
  <si>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</si>
  <si>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</si>
  <si>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</si>
  <si>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</si>
  <si>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</si>
  <si>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</si>
  <si>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</si>
  <si>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</si>
  <si>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</si>
  <si>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</si>
  <si>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</si>
  <si>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</si>
  <si>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</si>
  <si>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</si>
  <si>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</si>
  <si>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</si>
  <si>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</si>
  <si>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</si>
  <si>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</si>
  <si>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</si>
  <si>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</si>
  <si>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</si>
  <si>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</si>
  <si>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</si>
  <si>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</si>
  <si>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</si>
  <si>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</si>
  <si>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</si>
  <si>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</si>
  <si>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</si>
  <si>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</si>
  <si>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</si>
  <si>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</si>
  <si>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</si>
  <si>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</si>
  <si>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</si>
  <si>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</si>
  <si>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</si>
  <si>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</si>
  <si>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</si>
  <si>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</si>
  <si>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</si>
  <si>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</si>
  <si>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</si>
  <si>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</si>
  <si>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</si>
  <si>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</si>
  <si>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</si>
  <si>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</si>
  <si>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</si>
  <si>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</si>
  <si>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</si>
  <si>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</si>
  <si>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</si>
  <si>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</si>
  <si>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</si>
  <si>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</si>
  <si>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</si>
  <si>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</si>
  <si>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</si>
  <si>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</si>
  <si>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</si>
  <si>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</si>
  <si>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</si>
  <si>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</si>
  <si>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</si>
  <si>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</si>
  <si>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</si>
  <si>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</si>
  <si>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</si>
  <si>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</si>
  <si>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</si>
  <si>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</si>
  <si>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</si>
  <si>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</si>
  <si>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</si>
  <si>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</si>
  <si>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</si>
  <si>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</si>
  <si>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</si>
  <si>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</si>
  <si>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</si>
  <si>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</si>
  <si>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</si>
  <si>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</si>
  <si>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</si>
  <si>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</si>
  <si>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</si>
  <si>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</si>
  <si>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</si>
  <si>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</si>
  <si>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</si>
  <si>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</si>
  <si>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</si>
  <si>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</si>
  <si>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</si>
  <si>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</si>
  <si>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</si>
  <si>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</si>
  <si>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</si>
  <si>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</si>
  <si>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</si>
  <si>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</si>
  <si>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</si>
  <si>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</si>
  <si>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</si>
  <si>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</si>
  <si>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</si>
  <si>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</si>
  <si>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</si>
  <si>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</si>
  <si>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</si>
  <si>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</si>
  <si>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</si>
  <si>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</si>
  <si>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</si>
  <si>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</si>
  <si>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</si>
  <si>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</si>
  <si>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</si>
  <si>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</si>
  <si>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</si>
  <si>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</si>
  <si>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</si>
  <si>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</si>
  <si>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</si>
  <si>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</si>
  <si>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</si>
  <si>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</si>
  <si>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</si>
  <si>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</si>
  <si>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</si>
  <si>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</si>
  <si>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</si>
  <si>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</si>
  <si>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</si>
  <si>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</si>
  <si>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</si>
  <si>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</si>
  <si>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</si>
  <si>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</si>
  <si>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</si>
  <si>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</si>
  <si>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</si>
  <si>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</si>
  <si>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</si>
  <si>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</si>
  <si>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</si>
  <si>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</si>
  <si>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</si>
  <si>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</si>
  <si>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</si>
  <si>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</si>
  <si>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</si>
  <si>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</si>
  <si>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</si>
  <si>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</si>
  <si>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</si>
  <si>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</si>
  <si>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</si>
  <si>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</si>
  <si>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</si>
  <si>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</si>
  <si>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</si>
  <si>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</si>
  <si>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</si>
  <si>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</si>
  <si>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</si>
  <si>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</si>
  <si>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</si>
  <si>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</si>
  <si>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</si>
  <si>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</si>
  <si>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</si>
  <si>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</si>
  <si>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</si>
  <si>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</si>
  <si>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</si>
  <si>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</si>
  <si>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</si>
  <si>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</si>
  <si>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</si>
  <si>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</si>
  <si>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</si>
  <si>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</si>
  <si>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</si>
  <si>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</si>
  <si>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</si>
  <si>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</si>
  <si>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</si>
  <si>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</si>
  <si>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</si>
  <si>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</si>
  <si>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</si>
  <si>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</si>
  <si>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</si>
  <si>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</si>
  <si>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</si>
  <si>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</si>
  <si>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</si>
  <si>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</si>
  <si>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</si>
  <si>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</si>
  <si>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</si>
  <si>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</si>
  <si>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</si>
  <si>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</si>
  <si>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</si>
  <si>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</si>
  <si>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</si>
  <si>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</si>
  <si>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</si>
  <si>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</si>
  <si>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</si>
  <si>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</si>
  <si>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</si>
  <si>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</si>
  <si>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</si>
  <si>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</si>
  <si>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</si>
  <si>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</si>
  <si>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</si>
  <si>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</si>
  <si>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</si>
  <si>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</si>
  <si>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</si>
  <si>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</si>
  <si>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</si>
  <si>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</si>
  <si>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</si>
  <si>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</si>
  <si>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</si>
  <si>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</si>
  <si>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</si>
  <si>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</si>
  <si>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</si>
  <si>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</si>
  <si>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</si>
  <si>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</si>
  <si>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</si>
  <si>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</si>
  <si>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</si>
  <si>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</si>
  <si>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</si>
  <si>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</si>
  <si>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</si>
  <si>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</si>
  <si>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</si>
  <si>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</si>
  <si>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</si>
  <si>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</si>
  <si>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</si>
  <si>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</si>
  <si>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</si>
  <si>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</si>
  <si>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</si>
  <si>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</si>
  <si>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</si>
  <si>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</si>
  <si>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</si>
  <si>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</si>
  <si>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</si>
  <si>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</si>
  <si>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</si>
  <si>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</si>
  <si>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</si>
  <si>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</si>
  <si>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</si>
  <si>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</si>
  <si>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</si>
  <si>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</si>
  <si>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</si>
  <si>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</si>
  <si>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</si>
  <si>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</si>
  <si>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</si>
  <si>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</si>
  <si>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</si>
  <si>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</si>
  <si>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</si>
  <si>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</si>
  <si>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</si>
  <si>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</si>
  <si>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</si>
  <si>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</si>
  <si>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</si>
  <si>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</si>
  <si>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</si>
  <si>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</si>
  <si>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</si>
  <si>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</si>
  <si>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</si>
  <si>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</si>
  <si>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</si>
  <si>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</si>
  <si>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</si>
  <si>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</si>
  <si>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</si>
  <si>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</si>
  <si>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</si>
  <si>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</si>
  <si>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</si>
  <si>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</si>
  <si>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</si>
  <si>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</si>
  <si>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</si>
  <si>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</si>
  <si>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</si>
  <si>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</si>
  <si>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</si>
  <si>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</si>
  <si>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</si>
  <si>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</si>
  <si>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</si>
  <si>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</si>
  <si>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</si>
  <si>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</si>
  <si>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</si>
  <si>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</si>
  <si>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</si>
  <si>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</si>
  <si>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</si>
  <si>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</si>
  <si>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</si>
  <si>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</si>
  <si>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</si>
  <si>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</si>
  <si>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</si>
  <si>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</si>
  <si>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</si>
  <si>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</si>
  <si>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</si>
  <si>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</si>
  <si>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</si>
  <si>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</si>
  <si>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</si>
  <si>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</si>
  <si>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</si>
  <si>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</si>
  <si>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</si>
  <si>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</si>
  <si>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</si>
  <si>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</si>
  <si>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</si>
  <si>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</si>
  <si>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</si>
  <si>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</si>
  <si>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</si>
  <si>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</si>
  <si>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</si>
  <si>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</si>
  <si>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</si>
  <si>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</si>
  <si>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</si>
  <si>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</si>
  <si>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</si>
  <si>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</si>
  <si>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</si>
  <si>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</si>
  <si>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</si>
  <si>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</si>
  <si>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</si>
  <si>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</si>
  <si>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</si>
  <si>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</si>
  <si>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</si>
  <si>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</si>
  <si>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</si>
  <si>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</si>
  <si>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</si>
  <si>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</si>
  <si>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</si>
  <si>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</si>
  <si>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</si>
  <si>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</si>
  <si>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</si>
  <si>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</si>
  <si>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</si>
  <si>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</si>
  <si>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</si>
  <si>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</si>
  <si>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</si>
  <si>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</si>
  <si>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</si>
  <si>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</si>
  <si>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</si>
  <si>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</si>
  <si>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</si>
  <si>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</si>
  <si>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</si>
  <si>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</si>
  <si>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</si>
  <si>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</si>
  <si>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</si>
  <si>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</si>
  <si>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</si>
  <si>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</si>
  <si>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</si>
  <si>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</si>
  <si>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</si>
  <si>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</si>
  <si>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</si>
  <si>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</si>
  <si>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</si>
  <si>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</si>
  <si>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</si>
  <si>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</si>
  <si>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</si>
  <si>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</si>
  <si>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</si>
  <si>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</si>
  <si>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</si>
  <si>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</si>
  <si>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</si>
  <si>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</si>
  <si>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</si>
  <si>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</si>
  <si>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</si>
  <si>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</si>
  <si>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</si>
  <si>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</si>
  <si>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</si>
  <si>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</si>
  <si>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</si>
  <si>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</si>
  <si>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</si>
  <si>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</si>
  <si>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</si>
  <si>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</si>
  <si>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</si>
  <si>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</si>
  <si>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</si>
  <si>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</si>
  <si>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</si>
  <si>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</si>
  <si>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</si>
  <si>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</si>
  <si>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</si>
  <si>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</si>
  <si>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</si>
  <si>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</si>
  <si>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</si>
  <si>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</si>
  <si>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</si>
  <si>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</si>
  <si>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</si>
  <si>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</si>
  <si>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</si>
  <si>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</si>
  <si>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</si>
  <si>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</si>
  <si>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</si>
  <si>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</si>
  <si>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</si>
  <si>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</si>
  <si>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</si>
  <si>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</si>
  <si>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</si>
  <si>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</si>
  <si>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</si>
  <si>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</si>
  <si>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</si>
  <si>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</si>
  <si>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</si>
  <si>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</si>
  <si>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</si>
  <si>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</si>
  <si>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</si>
  <si>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</si>
  <si>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</si>
  <si>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</si>
  <si>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</si>
  <si>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</si>
  <si>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</si>
  <si>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</si>
  <si>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</si>
  <si>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</si>
  <si>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</si>
  <si>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</si>
  <si>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</si>
  <si>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</si>
  <si>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</si>
  <si>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</si>
  <si>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</si>
  <si>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</si>
  <si>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</si>
  <si>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</si>
  <si>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</si>
  <si>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</si>
  <si>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</si>
  <si>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</si>
  <si>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</si>
  <si>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</si>
  <si>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</si>
  <si>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</si>
  <si>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</si>
  <si>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</si>
  <si>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</si>
  <si>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</si>
  <si>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</si>
  <si>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</si>
  <si>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</si>
  <si>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</si>
  <si>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</si>
  <si>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</si>
  <si>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</si>
  <si>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</si>
  <si>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</si>
  <si>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</si>
  <si>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</si>
  <si>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</si>
  <si>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</si>
  <si>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</si>
  <si>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</si>
  <si>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</si>
  <si>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</si>
  <si>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</si>
  <si>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</si>
  <si>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</si>
  <si>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</si>
  <si>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</si>
  <si>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</si>
  <si>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</si>
  <si>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</si>
  <si>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</si>
  <si>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</si>
  <si>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</si>
  <si>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</si>
  <si>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</si>
  <si>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</si>
  <si>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</si>
  <si>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</si>
  <si>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</si>
  <si>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</si>
  <si>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</si>
  <si>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</si>
  <si>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</si>
  <si>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</si>
  <si>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</si>
  <si>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</si>
  <si>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</si>
  <si>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</si>
  <si>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</si>
  <si>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</si>
  <si>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</si>
  <si>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</si>
  <si>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</si>
  <si>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</si>
  <si>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</si>
  <si>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</si>
  <si>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</si>
  <si>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</si>
  <si>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</si>
  <si>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</si>
  <si>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</si>
  <si>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</si>
  <si>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</si>
  <si>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</si>
  <si>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</si>
  <si>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</si>
  <si>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</si>
  <si>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</si>
  <si>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</si>
  <si>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</si>
  <si>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</si>
  <si>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</si>
  <si>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</si>
  <si>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</si>
  <si>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</si>
  <si>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</si>
  <si>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</si>
  <si>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</si>
  <si>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</si>
  <si>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</si>
  <si>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</si>
  <si>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</si>
  <si>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</si>
  <si>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</si>
  <si>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</si>
  <si>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</si>
  <si>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</si>
  <si>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</si>
  <si>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</si>
  <si>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</si>
  <si>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</si>
  <si>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</si>
  <si>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</si>
  <si>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</si>
  <si>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</si>
  <si>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</si>
  <si>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</si>
  <si>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</si>
  <si>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</si>
  <si>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</si>
  <si>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</si>
  <si>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</si>
  <si>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</si>
  <si>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</si>
  <si>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</si>
  <si>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</si>
  <si>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</si>
  <si>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</si>
  <si>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</si>
  <si>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</si>
  <si>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</si>
  <si>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</si>
  <si>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</si>
  <si>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</si>
  <si>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</si>
  <si>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</si>
  <si>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</si>
  <si>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</si>
  <si>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</si>
  <si>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</si>
  <si>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</si>
  <si>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</si>
  <si>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</si>
  <si>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</si>
  <si>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</si>
  <si>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</si>
  <si>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</si>
  <si>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</si>
  <si>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</si>
  <si>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</si>
  <si>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</si>
  <si>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</si>
  <si>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</si>
  <si>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</si>
  <si>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</si>
  <si>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</si>
  <si>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</si>
  <si>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</si>
  <si>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</si>
  <si>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</si>
  <si>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</si>
  <si>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</si>
  <si>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</si>
  <si>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</si>
  <si>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</si>
  <si>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</si>
  <si>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</si>
  <si>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</si>
  <si>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</si>
  <si>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</si>
  <si>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</si>
  <si>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</si>
  <si>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</si>
  <si>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</si>
  <si>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</si>
  <si>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</si>
  <si>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</si>
  <si>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</si>
  <si>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</si>
  <si>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</si>
  <si>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</si>
  <si>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</si>
  <si>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</si>
  <si>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</si>
  <si>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</si>
  <si>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</si>
  <si>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</si>
  <si>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</si>
  <si>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</si>
  <si>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</si>
  <si>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</si>
  <si>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</si>
  <si>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</si>
  <si>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</si>
  <si>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</si>
  <si>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</si>
  <si>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</si>
  <si>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</si>
  <si>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</si>
  <si>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</si>
  <si>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</si>
  <si>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</si>
  <si>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</si>
  <si>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</si>
  <si>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</si>
  <si>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</si>
  <si>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</si>
  <si>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</si>
  <si>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</si>
  <si>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</si>
  <si>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</si>
  <si>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</si>
  <si>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</si>
  <si>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</si>
  <si>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</si>
  <si>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</si>
  <si>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</si>
  <si>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</si>
  <si>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</si>
  <si>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</si>
  <si>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</si>
  <si>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</si>
  <si>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</si>
  <si>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</si>
  <si>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</si>
  <si>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</si>
  <si>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</si>
  <si>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</si>
  <si>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</si>
  <si>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</si>
  <si>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</si>
  <si>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</si>
  <si>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</si>
  <si>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</si>
  <si>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</si>
  <si>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</si>
  <si>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</si>
  <si>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</si>
  <si>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</si>
  <si>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</si>
  <si>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</si>
  <si>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</si>
  <si>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</si>
  <si>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</si>
  <si>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</si>
  <si>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</si>
  <si>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</si>
  <si>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</si>
  <si>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</si>
  <si>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</si>
  <si>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</si>
  <si>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</si>
  <si>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</si>
  <si>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</si>
  <si>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</si>
  <si>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</si>
  <si>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</si>
  <si>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</si>
  <si>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</si>
  <si>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</si>
  <si>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</si>
  <si>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</si>
  <si>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</si>
  <si>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</si>
  <si>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</si>
  <si>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</si>
  <si>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</si>
  <si>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</si>
  <si>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</si>
  <si>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</si>
  <si>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</si>
  <si>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</si>
  <si>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</si>
  <si>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</si>
  <si>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</si>
  <si>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</si>
  <si>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</si>
  <si>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</si>
  <si>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</si>
  <si>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</si>
  <si>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</si>
  <si>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</si>
  <si>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</si>
  <si>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</si>
  <si>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</si>
  <si>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</si>
  <si>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</si>
  <si>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</si>
  <si>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</si>
  <si>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</si>
  <si>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</si>
  <si>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</si>
  <si>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</si>
  <si>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</si>
  <si>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</si>
  <si>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</si>
  <si>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</si>
  <si>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</si>
  <si>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</si>
  <si>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</si>
  <si>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</si>
  <si>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</si>
  <si>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</si>
  <si>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</si>
  <si>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</si>
  <si>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</si>
  <si>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</si>
  <si>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</si>
  <si>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</si>
  <si>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</si>
  <si>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</si>
  <si>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</si>
  <si>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</si>
  <si>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</si>
  <si>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</si>
  <si>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</si>
  <si>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</si>
  <si>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</si>
  <si>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</si>
  <si>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</si>
  <si>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</si>
  <si>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</si>
  <si>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</si>
  <si>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</si>
  <si>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</si>
  <si>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</si>
  <si>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</si>
  <si>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</si>
  <si>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</si>
  <si>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</si>
  <si>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</si>
  <si>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</si>
  <si>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</si>
  <si>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</si>
  <si>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</si>
  <si>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</si>
  <si>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</si>
  <si>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</si>
  <si>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</si>
  <si>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</si>
  <si>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</si>
  <si>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</si>
  <si>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</si>
  <si>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</si>
  <si>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</si>
  <si>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</si>
  <si>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</si>
  <si>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</si>
  <si>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</si>
  <si>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</si>
  <si>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</si>
  <si>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</si>
  <si>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</si>
  <si>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</si>
  <si>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</si>
  <si>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</si>
  <si>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</si>
  <si>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</si>
  <si>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</si>
  <si>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</si>
  <si>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</si>
  <si>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</si>
  <si>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</si>
  <si>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</si>
  <si>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</si>
  <si>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</si>
  <si>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</si>
  <si>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</si>
  <si>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</si>
  <si>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</si>
  <si>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</si>
  <si>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</si>
  <si>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</si>
  <si>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</si>
  <si>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</si>
  <si>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</si>
  <si>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</si>
  <si>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</si>
  <si>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</si>
  <si>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</si>
  <si>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</si>
  <si>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</si>
  <si>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</si>
  <si>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</si>
  <si>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</si>
  <si>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</si>
  <si>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</si>
  <si>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</si>
  <si>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</si>
  <si>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</si>
  <si>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</si>
  <si>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</si>
  <si>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</si>
  <si>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</si>
  <si>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</si>
  <si>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</si>
  <si>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</si>
  <si>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</si>
  <si>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</si>
  <si>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</si>
  <si>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</si>
  <si>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</si>
  <si>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</si>
  <si>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</si>
  <si>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</si>
  <si>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</si>
  <si>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</si>
  <si>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</si>
  <si>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</si>
  <si>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</si>
  <si>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</si>
  <si>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</si>
  <si>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</si>
  <si>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</si>
  <si>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</si>
  <si>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</si>
  <si>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</si>
  <si>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</si>
  <si>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</si>
  <si>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</si>
  <si>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</si>
  <si>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</si>
  <si>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</si>
  <si>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</si>
  <si>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</si>
  <si>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</si>
  <si>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</si>
  <si>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</si>
  <si>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</si>
  <si>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</si>
  <si>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</si>
  <si>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</si>
  <si>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</si>
  <si>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</si>
  <si>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</si>
  <si>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</si>
  <si>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</si>
  <si>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</si>
  <si>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</si>
  <si>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</si>
  <si>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</si>
  <si>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</si>
  <si>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</si>
  <si>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</si>
  <si>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</si>
  <si>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</si>
  <si>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</si>
  <si>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</si>
  <si>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</si>
  <si>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</si>
  <si>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</si>
  <si>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</si>
  <si>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</si>
  <si>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</si>
  <si>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</si>
  <si>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</si>
  <si>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</si>
  <si>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</si>
  <si>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</si>
  <si>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</si>
  <si>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</si>
  <si>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</si>
  <si>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</si>
  <si>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</si>
  <si>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</si>
  <si>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</si>
  <si>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</si>
  <si>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</si>
  <si>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</si>
  <si>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</si>
  <si>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</si>
  <si>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</si>
  <si>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</si>
  <si>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</si>
  <si>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</si>
  <si>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</si>
  <si>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</si>
  <si>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</si>
  <si>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</si>
  <si>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</si>
  <si>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</si>
  <si>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</si>
  <si>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</si>
  <si>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</si>
  <si>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</si>
  <si>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</si>
  <si>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</si>
  <si>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</si>
  <si>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</si>
  <si>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</si>
  <si>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</si>
  <si>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</si>
  <si>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</si>
  <si>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</si>
  <si>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</si>
  <si>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</si>
  <si>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</si>
  <si>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</si>
  <si>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</si>
  <si>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</si>
  <si>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</si>
  <si>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</si>
  <si>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</si>
  <si>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</si>
  <si>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</si>
  <si>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</si>
  <si>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</si>
  <si>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</si>
  <si>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</si>
  <si>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</si>
  <si>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</si>
  <si>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</si>
  <si>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</si>
  <si>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</si>
  <si>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</si>
  <si>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</si>
  <si>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</si>
  <si>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</si>
  <si>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</si>
  <si>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</si>
  <si>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</si>
  <si>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</si>
  <si>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</si>
  <si>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</si>
  <si>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</si>
  <si>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</si>
  <si>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</si>
  <si>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</si>
  <si>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</si>
  <si>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</si>
  <si>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</si>
  <si>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</si>
  <si>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</si>
  <si>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</si>
  <si>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</si>
  <si>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</si>
  <si>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</si>
  <si>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</si>
  <si>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</si>
  <si>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</si>
  <si>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</si>
  <si>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</si>
  <si>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</si>
  <si>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</si>
  <si>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</si>
  <si>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</si>
  <si>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</si>
  <si>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</si>
  <si>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</si>
  <si>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</si>
  <si>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</si>
  <si>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</si>
  <si>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</si>
  <si>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</si>
  <si>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</si>
  <si>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</si>
  <si>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</si>
  <si>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</si>
  <si>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</si>
  <si>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</si>
  <si>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</si>
  <si>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</si>
  <si>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</si>
  <si>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</si>
  <si>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</si>
  <si>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</si>
  <si>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</si>
  <si>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</si>
  <si>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</si>
  <si>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</si>
  <si>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</si>
  <si>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</si>
  <si>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</si>
  <si>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</si>
  <si>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</si>
  <si>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</si>
  <si>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</si>
  <si>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</si>
  <si>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</si>
  <si>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</si>
  <si>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</si>
  <si>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</si>
  <si>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</si>
  <si>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</si>
  <si>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</si>
  <si>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</si>
  <si>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</si>
  <si>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</si>
  <si>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</si>
  <si>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</si>
  <si>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</si>
  <si>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</si>
  <si>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</si>
  <si>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</si>
  <si>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</si>
  <si>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</si>
  <si>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</si>
  <si>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</si>
  <si>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</si>
  <si>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</si>
  <si>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</si>
  <si>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</si>
  <si>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</si>
  <si>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</si>
  <si>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</si>
  <si>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</si>
  <si>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</si>
  <si>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</si>
  <si>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</si>
  <si>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</si>
  <si>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</si>
  <si>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</si>
  <si>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</si>
  <si>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</si>
  <si>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</si>
  <si>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</si>
  <si>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</si>
  <si>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</si>
  <si>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</si>
  <si>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</si>
  <si>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</si>
  <si>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</si>
  <si>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</si>
  <si>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</si>
  <si>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</si>
  <si>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</si>
  <si>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</si>
  <si>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</si>
  <si>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</si>
  <si>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</si>
  <si>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</si>
  <si>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</si>
  <si>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</si>
  <si>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</si>
  <si>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</si>
  <si>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</si>
  <si>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</si>
  <si>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</si>
  <si>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</si>
  <si>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</si>
  <si>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</si>
  <si>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</si>
  <si>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</si>
  <si>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</si>
  <si>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</si>
  <si>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</si>
  <si>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</si>
  <si>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</si>
  <si>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</si>
  <si>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</si>
  <si>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</si>
  <si>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</si>
  <si>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</si>
  <si>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</si>
  <si>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</si>
  <si>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</si>
  <si>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</si>
  <si>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</si>
  <si>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</si>
  <si>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</si>
  <si>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</si>
  <si>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</si>
  <si>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</si>
  <si>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</si>
  <si>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</si>
  <si>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</si>
  <si>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</si>
  <si>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</si>
  <si>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</si>
  <si>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</si>
  <si>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</si>
  <si>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</si>
  <si>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</si>
  <si>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</si>
  <si>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</si>
  <si>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</si>
  <si>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</si>
  <si>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</si>
  <si>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</si>
  <si>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</si>
  <si>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</si>
  <si>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</si>
  <si>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</si>
  <si>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</si>
  <si>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</si>
  <si>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</si>
  <si>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</si>
  <si>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</si>
  <si>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</si>
  <si>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</si>
  <si>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</si>
  <si>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</si>
  <si>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</si>
  <si>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</si>
  <si>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</si>
  <si>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</si>
  <si>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</si>
  <si>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</si>
  <si>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</si>
  <si>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</si>
  <si>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</si>
  <si>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</si>
  <si>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</si>
  <si>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</si>
  <si>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</si>
  <si>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</si>
  <si>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</si>
  <si>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</si>
  <si>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</si>
  <si>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</si>
  <si>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</si>
  <si>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</si>
  <si>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</si>
  <si>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</si>
  <si>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</si>
  <si>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</si>
  <si>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</si>
  <si>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</si>
  <si>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</si>
  <si>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</si>
  <si>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</si>
  <si>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</si>
  <si>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</si>
  <si>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</si>
  <si>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</si>
  <si>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</si>
  <si>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</si>
  <si>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</si>
  <si>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</si>
  <si>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</si>
  <si>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</si>
  <si>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</si>
  <si>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</si>
  <si>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</si>
  <si>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</si>
  <si>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</si>
  <si>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</si>
  <si>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</si>
  <si>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</si>
  <si>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</si>
  <si>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</si>
  <si>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</si>
  <si>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</si>
  <si>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</si>
  <si>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</si>
  <si>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</si>
  <si>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</si>
  <si>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</si>
  <si>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</si>
  <si>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</si>
  <si>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</si>
  <si>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</si>
  <si>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</si>
  <si>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</si>
  <si>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</si>
  <si>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</si>
  <si>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</si>
  <si>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</si>
  <si>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</si>
  <si>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</si>
  <si>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</si>
  <si>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</si>
  <si>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</si>
  <si>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</si>
  <si>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</si>
  <si>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</si>
  <si>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</si>
  <si>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</si>
  <si>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</si>
  <si>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</si>
  <si>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</si>
  <si>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</si>
  <si>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</si>
  <si>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</si>
  <si>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</si>
  <si>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</si>
  <si>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</si>
  <si>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</si>
  <si>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</si>
  <si>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</si>
  <si>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</si>
  <si>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</si>
  <si>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</si>
  <si>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</si>
  <si>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</si>
  <si>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</si>
  <si>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</si>
  <si>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</si>
  <si>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</si>
  <si>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</si>
  <si>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</si>
  <si>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</si>
  <si>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</si>
  <si>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</si>
  <si>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</si>
  <si>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</si>
  <si>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</si>
  <si>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</si>
  <si>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</si>
  <si>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</si>
  <si>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</si>
  <si>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</si>
  <si>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</si>
  <si>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</si>
  <si>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</si>
  <si>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</si>
  <si>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</si>
  <si>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</si>
  <si>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</si>
  <si>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</si>
  <si>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</si>
  <si>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</si>
  <si>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</si>
  <si>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</si>
  <si>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</si>
  <si>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</si>
  <si>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</si>
  <si>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</si>
  <si>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</si>
  <si>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</si>
  <si>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</si>
  <si>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</si>
  <si>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</si>
  <si>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</si>
  <si>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</si>
  <si>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</si>
  <si>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</si>
  <si>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</si>
  <si>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</si>
  <si>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</si>
  <si>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</si>
  <si>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</si>
  <si>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</si>
  <si>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</si>
  <si>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</si>
  <si>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</si>
  <si>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</si>
  <si>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</si>
  <si>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</si>
  <si>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</si>
  <si>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</si>
  <si>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</si>
  <si>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</si>
  <si>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</si>
  <si>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</si>
  <si>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</si>
  <si>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</si>
  <si>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</si>
  <si>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</si>
  <si>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</si>
  <si>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</si>
  <si>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</si>
  <si>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</si>
  <si>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</si>
  <si>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</si>
  <si>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</si>
  <si>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</si>
  <si>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</si>
  <si>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</si>
  <si>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</si>
  <si>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</si>
  <si>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</si>
  <si>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</si>
  <si>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</si>
  <si>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</si>
  <si>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</si>
  <si>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</si>
  <si>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</si>
  <si>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</si>
  <si>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</si>
  <si>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</si>
  <si>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</si>
  <si>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</si>
  <si>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</si>
  <si>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</si>
  <si>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</si>
  <si>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</si>
  <si>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</si>
  <si>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</si>
  <si>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</si>
  <si>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</si>
  <si>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</si>
  <si>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</si>
  <si>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</si>
  <si>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</si>
  <si>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</si>
  <si>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</si>
  <si>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</si>
  <si>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</si>
  <si>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</si>
  <si>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</si>
  <si>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</si>
  <si>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</si>
  <si>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</si>
  <si>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</si>
  <si>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</si>
  <si>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</si>
  <si>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</si>
  <si>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</si>
  <si>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</si>
  <si>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</si>
  <si>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</si>
  <si>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</si>
  <si>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</si>
  <si>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</si>
  <si>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</si>
  <si>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</si>
  <si>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</si>
  <si>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</si>
  <si>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</si>
  <si>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</si>
  <si>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</si>
  <si>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</si>
  <si>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</si>
  <si>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</si>
  <si>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</si>
  <si>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</si>
  <si>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</si>
  <si>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</si>
  <si>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</si>
  <si>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</si>
  <si>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</si>
  <si>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</si>
  <si>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</si>
  <si>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</si>
  <si>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</si>
  <si>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</si>
  <si>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</si>
  <si>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</si>
  <si>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</si>
  <si>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</si>
  <si>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</si>
  <si>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</si>
  <si>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</si>
  <si>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</si>
  <si>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</si>
  <si>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</si>
  <si>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</si>
  <si>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</si>
  <si>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</si>
  <si>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</si>
  <si>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</si>
  <si>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</si>
  <si>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</si>
  <si>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</si>
  <si>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</si>
  <si>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</si>
  <si>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</si>
  <si>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</si>
  <si>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</si>
  <si>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</si>
  <si>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</si>
  <si>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</si>
  <si>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</si>
  <si>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</si>
  <si>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</si>
  <si>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</si>
  <si>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</si>
  <si>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</si>
  <si>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</si>
  <si>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</si>
  <si>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</si>
  <si>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</si>
  <si>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</si>
  <si>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</si>
  <si>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</si>
  <si>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</si>
  <si>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</si>
  <si>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</si>
  <si>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</si>
  <si>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</si>
  <si>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</si>
  <si>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</si>
  <si>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</si>
  <si>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</si>
  <si>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</si>
  <si>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</si>
  <si>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</si>
  <si>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</si>
  <si>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</si>
  <si>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</si>
  <si>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</si>
  <si>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</si>
  <si>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</si>
  <si>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</si>
  <si>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</si>
  <si>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</si>
  <si>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</si>
  <si>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</si>
  <si>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</si>
  <si>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</si>
  <si>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</si>
  <si>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</si>
  <si>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</si>
  <si>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</si>
  <si>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</si>
  <si>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</si>
  <si>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</si>
  <si>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</si>
  <si>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</si>
  <si>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</si>
  <si>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</si>
  <si>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</si>
  <si>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</si>
  <si>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</si>
  <si>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</si>
  <si>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</si>
  <si>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</si>
  <si>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</si>
  <si>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</si>
  <si>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</si>
  <si>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</si>
  <si>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</si>
  <si>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</si>
  <si>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</si>
  <si>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</si>
  <si>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</si>
  <si>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</si>
  <si>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</si>
  <si>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</si>
  <si>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</si>
  <si>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</si>
  <si>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</si>
  <si>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</si>
  <si>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</si>
  <si>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</si>
  <si>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</si>
  <si>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</si>
  <si>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</si>
  <si>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</si>
  <si>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</si>
  <si>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</si>
  <si>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</si>
  <si>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</si>
  <si>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</si>
  <si>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</si>
  <si>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</si>
  <si>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</si>
  <si>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</si>
  <si>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</si>
  <si>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</si>
  <si>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</si>
  <si>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</si>
  <si>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</si>
  <si>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</si>
  <si>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</si>
  <si>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</si>
  <si>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</si>
  <si>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</si>
  <si>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</si>
  <si>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</si>
  <si>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</si>
  <si>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</si>
  <si>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</si>
  <si>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</si>
  <si>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</si>
  <si>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</si>
  <si>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</si>
  <si>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</si>
  <si>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</si>
  <si>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</si>
  <si>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</si>
  <si>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</si>
  <si>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</si>
  <si>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</si>
  <si>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</si>
  <si>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</si>
  <si>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</si>
  <si>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</si>
  <si>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</si>
  <si>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</si>
  <si>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</si>
  <si>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</si>
  <si>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</si>
  <si>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</si>
  <si>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</si>
  <si>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</si>
  <si>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</si>
  <si>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</si>
  <si>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</si>
  <si>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</si>
  <si>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</si>
  <si>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</si>
  <si>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</si>
  <si>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</si>
  <si>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</si>
  <si>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</si>
  <si>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</si>
  <si>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</si>
  <si>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</si>
  <si>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</si>
  <si>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</si>
  <si>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</si>
  <si>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</si>
  <si>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</si>
  <si>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</si>
  <si>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</si>
  <si>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</si>
  <si>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</si>
  <si>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</si>
  <si>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</si>
  <si>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</si>
  <si>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</si>
  <si>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</si>
  <si>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</si>
  <si>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</si>
  <si>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</si>
  <si>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</si>
  <si>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</si>
  <si>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</si>
  <si>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</si>
  <si>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</si>
  <si>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</si>
  <si>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</si>
  <si>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</si>
  <si>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</si>
  <si>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</si>
  <si>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</si>
  <si>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</si>
  <si>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</si>
  <si>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</si>
  <si>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</si>
  <si>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</si>
  <si>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</si>
  <si>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</si>
  <si>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</si>
  <si>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</si>
  <si>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</si>
  <si>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</si>
  <si>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</si>
  <si>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</si>
  <si>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</si>
  <si>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</si>
  <si>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</si>
  <si>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</si>
  <si>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</si>
  <si>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</si>
  <si>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</si>
  <si>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</si>
  <si>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</si>
  <si>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</si>
  <si>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</si>
  <si>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</si>
  <si>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</si>
  <si>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</si>
  <si>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</si>
  <si>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</si>
  <si>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</si>
  <si>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</si>
  <si>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</si>
  <si>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</si>
  <si>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</si>
  <si>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</si>
  <si>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</si>
  <si>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</si>
  <si>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</si>
  <si>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</si>
  <si>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</si>
  <si>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</si>
  <si>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</si>
  <si>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</si>
  <si>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</si>
  <si>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</si>
  <si>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</si>
  <si>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</si>
  <si>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</si>
  <si>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</si>
  <si>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</si>
  <si>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</si>
  <si>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</si>
  <si>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</si>
  <si>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</si>
  <si>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</si>
  <si>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</si>
  <si>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</si>
  <si>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</si>
  <si>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</si>
  <si>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</si>
  <si>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</si>
  <si>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</si>
  <si>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</si>
  <si>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</si>
  <si>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</si>
  <si>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</si>
  <si>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</si>
  <si>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</si>
  <si>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</si>
  <si>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</si>
  <si>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</si>
  <si>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</si>
  <si>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</si>
  <si>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</si>
  <si>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</si>
  <si>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</si>
  <si>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</si>
  <si>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</si>
  <si>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</si>
  <si>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</si>
  <si>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</si>
  <si>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</si>
  <si>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</si>
  <si>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</si>
  <si>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</si>
  <si>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</si>
  <si>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</si>
  <si>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</si>
  <si>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</si>
  <si>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</si>
  <si>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</si>
  <si>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</si>
  <si>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</si>
  <si>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</si>
  <si>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</si>
  <si>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</si>
  <si>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</si>
  <si>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</si>
  <si>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</si>
  <si>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</si>
  <si>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</si>
  <si>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</si>
  <si>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</si>
  <si>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</si>
  <si>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</si>
  <si>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</si>
  <si>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</si>
  <si>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</si>
  <si>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</si>
  <si>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</si>
  <si>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</si>
  <si>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</si>
  <si>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</si>
  <si>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</si>
  <si>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</si>
  <si>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</si>
  <si>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</si>
  <si>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</si>
  <si>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</si>
  <si>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</si>
  <si>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</si>
  <si>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</si>
  <si>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</si>
  <si>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</si>
  <si>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</si>
  <si>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</si>
  <si>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</si>
  <si>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</si>
  <si>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</si>
  <si>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</si>
  <si>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</si>
  <si>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</si>
  <si>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</si>
  <si>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</si>
  <si>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</si>
  <si>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</si>
  <si>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</si>
  <si>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</si>
  <si>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</si>
  <si>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</si>
  <si>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</si>
  <si>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</si>
  <si>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</si>
  <si>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</si>
  <si>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</si>
  <si>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</si>
  <si>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</si>
  <si>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</si>
  <si>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</si>
  <si>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</si>
  <si>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</si>
  <si>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</si>
  <si>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</si>
  <si>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</si>
  <si>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</si>
  <si>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</si>
  <si>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</si>
  <si>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</si>
  <si>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</si>
  <si>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</si>
  <si>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</si>
  <si>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</si>
  <si>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</si>
  <si>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</si>
  <si>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</si>
  <si>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</si>
  <si>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</si>
  <si>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</si>
  <si>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</si>
  <si>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</si>
  <si>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</si>
  <si>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</si>
  <si>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</si>
  <si>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</si>
  <si>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</si>
  <si>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</si>
  <si>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</si>
  <si>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</si>
  <si>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</si>
  <si>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</si>
  <si>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</si>
  <si>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</si>
  <si>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</si>
  <si>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</si>
  <si>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</si>
  <si>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</si>
  <si>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</si>
  <si>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</si>
  <si>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</si>
  <si>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</si>
  <si>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</si>
  <si>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</si>
  <si>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</si>
  <si>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</si>
  <si>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</si>
  <si>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</si>
  <si>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</si>
  <si>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</si>
  <si>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</si>
  <si>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</si>
  <si>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</si>
  <si>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</si>
  <si>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</si>
  <si>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</si>
  <si>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</si>
  <si>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</si>
  <si>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</si>
  <si>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</si>
  <si>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</si>
  <si>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</si>
  <si>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</si>
  <si>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</si>
  <si>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</si>
  <si>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</si>
  <si>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</si>
  <si>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</si>
  <si>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</si>
  <si>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</si>
  <si>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</si>
  <si>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</si>
  <si>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</si>
  <si>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</si>
  <si>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</si>
  <si>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</si>
  <si>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</si>
  <si>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</si>
  <si>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</si>
  <si>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</si>
  <si>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</si>
  <si>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</si>
  <si>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</si>
  <si>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</si>
  <si>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</si>
  <si>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</si>
  <si>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</si>
  <si>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</si>
  <si>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</si>
  <si>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</si>
  <si>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</si>
  <si>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</si>
  <si>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</si>
  <si>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</si>
  <si>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</si>
  <si>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</si>
  <si>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</si>
  <si>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</si>
  <si>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</si>
  <si>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</si>
  <si>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</si>
  <si>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</si>
  <si>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</si>
  <si>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</si>
  <si>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</si>
  <si>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</si>
  <si>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</si>
  <si>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</si>
  <si>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</si>
  <si>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</si>
  <si>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</si>
  <si>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</si>
  <si>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</si>
  <si>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</si>
  <si>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</si>
  <si>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</si>
  <si>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</si>
  <si>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</si>
  <si>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</si>
  <si>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</si>
  <si>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</si>
  <si>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</si>
  <si>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</si>
  <si>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</si>
  <si>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</si>
  <si>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</si>
  <si>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</si>
  <si>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</si>
  <si>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</si>
  <si>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</si>
  <si>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</si>
  <si>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</si>
  <si>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</si>
  <si>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</si>
  <si>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</si>
  <si>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</si>
  <si>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</si>
  <si>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</si>
  <si>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</si>
  <si>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</si>
  <si>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</si>
  <si>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</si>
  <si>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</si>
  <si>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</si>
  <si>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</si>
  <si>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</si>
  <si>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</si>
  <si>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</si>
  <si>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</si>
  <si>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</si>
  <si>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</si>
  <si>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</si>
  <si>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</si>
  <si>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</si>
  <si>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</si>
  <si>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</si>
  <si>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</si>
  <si>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</si>
  <si>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</si>
  <si>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</si>
  <si>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</si>
  <si>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</si>
  <si>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</si>
  <si>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</si>
  <si>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</si>
  <si>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</si>
  <si>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</si>
  <si>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</si>
  <si>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</si>
  <si>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</si>
  <si>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</si>
  <si>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</si>
  <si>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</si>
  <si>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</si>
  <si>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</si>
  <si>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</si>
  <si>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</si>
  <si>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</si>
  <si>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</si>
  <si>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</si>
  <si>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</si>
  <si>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</si>
  <si>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</si>
  <si>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</si>
  <si>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</si>
  <si>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</si>
  <si>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</si>
  <si>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</si>
  <si>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</si>
  <si>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</si>
  <si>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</si>
  <si>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</si>
  <si>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</si>
  <si>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</si>
  <si>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</si>
  <si>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</si>
  <si>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</si>
  <si>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</si>
  <si>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</si>
  <si>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</si>
  <si>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</si>
  <si>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</si>
  <si>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</si>
  <si>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</si>
  <si>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</si>
  <si>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</si>
  <si>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</si>
  <si>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</si>
  <si>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</si>
  <si>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</si>
  <si>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</si>
  <si>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</si>
  <si>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</si>
  <si>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</si>
  <si>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</si>
  <si>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</si>
  <si>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</si>
  <si>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</si>
  <si>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</si>
  <si>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</si>
  <si>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</si>
  <si>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</si>
  <si>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</si>
  <si>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</si>
  <si>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</si>
  <si>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</si>
  <si>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</si>
  <si>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</si>
  <si>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</si>
  <si>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</si>
  <si>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</si>
  <si>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</si>
  <si>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</si>
  <si>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</si>
  <si>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</si>
  <si>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</si>
  <si>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</si>
  <si>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</si>
  <si>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</si>
  <si>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</si>
  <si>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</si>
  <si>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</si>
  <si>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</si>
  <si>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</si>
  <si>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</si>
  <si>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</si>
  <si>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</si>
  <si>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</si>
  <si>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</si>
  <si>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</si>
  <si>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</si>
  <si>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</si>
  <si>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</si>
  <si>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</si>
  <si>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</si>
  <si>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</si>
  <si>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</si>
  <si>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</si>
  <si>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</si>
  <si>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</si>
  <si>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</si>
  <si>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</si>
  <si>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</si>
  <si>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</si>
  <si>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</si>
  <si>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</si>
  <si>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</si>
  <si>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</si>
  <si>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</si>
  <si>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</si>
  <si>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</si>
  <si>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</si>
  <si>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</si>
  <si>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</si>
  <si>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</si>
  <si>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</si>
  <si>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</si>
  <si>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</si>
  <si>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</si>
  <si>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</si>
  <si>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</si>
  <si>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</si>
  <si>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</si>
  <si>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</si>
  <si>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</si>
  <si>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</si>
  <si>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</si>
  <si>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</si>
  <si>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</si>
  <si>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</si>
  <si>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</si>
  <si>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</si>
  <si>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</si>
  <si>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</si>
  <si>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</si>
  <si>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</si>
  <si>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</si>
  <si>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</si>
  <si>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</si>
  <si>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</si>
  <si>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</si>
  <si>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</si>
  <si>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</si>
  <si>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</si>
  <si>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</si>
  <si>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</si>
  <si>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</si>
  <si>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</si>
  <si>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</si>
  <si>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</si>
  <si>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</si>
  <si>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</si>
  <si>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</si>
  <si>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</si>
  <si>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</si>
  <si>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</si>
  <si>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</si>
  <si>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</si>
  <si>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</si>
  <si>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</si>
  <si>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</si>
  <si>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</si>
  <si>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</si>
  <si>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</si>
  <si>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</si>
  <si>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</si>
  <si>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</si>
  <si>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</si>
  <si>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</si>
  <si>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</si>
  <si>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</si>
  <si>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</si>
  <si>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</si>
  <si>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</si>
  <si>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</si>
  <si>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</si>
  <si>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</si>
  <si>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</si>
  <si>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</si>
  <si>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</si>
  <si>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</si>
  <si>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</si>
  <si>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</si>
  <si>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</si>
  <si>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</si>
  <si>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</si>
  <si>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</si>
  <si>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</si>
  <si>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</si>
  <si>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</si>
  <si>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</si>
  <si>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</si>
  <si>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</si>
  <si>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</si>
  <si>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</si>
  <si>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</si>
  <si>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</si>
  <si>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</si>
  <si>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</si>
  <si>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</si>
  <si>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</si>
  <si>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</si>
  <si>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</si>
  <si>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</si>
  <si>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</si>
  <si>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</si>
  <si>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</si>
  <si>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</si>
  <si>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</si>
  <si>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</si>
  <si>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</si>
  <si>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</si>
  <si>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</si>
  <si>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</si>
  <si>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</si>
  <si>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</si>
  <si>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</si>
  <si>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</si>
  <si>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</si>
  <si>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</si>
  <si>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</si>
  <si>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</si>
  <si>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</si>
  <si>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</si>
  <si>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</si>
  <si>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</si>
  <si>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</si>
  <si>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</si>
  <si>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</si>
  <si>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</si>
  <si>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</si>
  <si>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</si>
  <si>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</si>
  <si>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</si>
  <si>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</si>
  <si>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</si>
  <si>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</si>
  <si>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</si>
  <si>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</si>
  <si>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</si>
  <si>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</si>
  <si>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</si>
  <si>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</si>
  <si>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</si>
  <si>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</si>
  <si>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</si>
  <si>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</si>
  <si>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</si>
  <si>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</si>
  <si>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</si>
  <si>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</si>
  <si>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</si>
  <si>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</si>
  <si>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</si>
  <si>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</si>
  <si>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</si>
  <si>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</si>
  <si>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</si>
  <si>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</si>
  <si>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</si>
  <si>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</si>
  <si>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</si>
  <si>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</si>
  <si>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</si>
  <si>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</si>
  <si>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</si>
  <si>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</si>
  <si>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</si>
  <si>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</si>
  <si>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</si>
  <si>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</si>
  <si>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</si>
  <si>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</si>
  <si>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</si>
  <si>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</si>
  <si>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</si>
  <si>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</si>
  <si>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</si>
  <si>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</si>
  <si>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</si>
  <si>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</si>
  <si>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</si>
  <si>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</si>
  <si>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</si>
  <si>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</si>
  <si>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</si>
  <si>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</si>
  <si>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</si>
  <si>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</si>
  <si>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</si>
  <si>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</si>
  <si>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</si>
  <si>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</si>
  <si>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</si>
  <si>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</si>
  <si>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</si>
  <si>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</si>
  <si>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</si>
  <si>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</si>
  <si>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</si>
  <si>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</si>
  <si>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</si>
  <si>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</si>
  <si>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</si>
  <si>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</si>
  <si>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</si>
  <si>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</si>
  <si>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</si>
  <si>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</si>
  <si>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</si>
  <si>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</si>
  <si>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</si>
  <si>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</si>
  <si>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</si>
  <si>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</si>
  <si>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</si>
  <si>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</si>
  <si>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</si>
  <si>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</si>
  <si>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</si>
  <si>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</si>
  <si>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</si>
  <si>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</si>
  <si>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</si>
  <si>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</si>
  <si>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</si>
  <si>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</si>
  <si>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</si>
  <si>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</si>
  <si>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</si>
  <si>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</si>
  <si>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</si>
  <si>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</si>
  <si>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</si>
  <si>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</si>
  <si>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</si>
  <si>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</si>
  <si>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</si>
  <si>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</si>
  <si>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</si>
  <si>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</si>
  <si>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</si>
  <si>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</si>
  <si>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</si>
  <si>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</si>
  <si>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</si>
  <si>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</si>
  <si>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</si>
  <si>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</si>
  <si>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</si>
  <si>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</si>
  <si>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</si>
  <si>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</si>
  <si>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</si>
  <si>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</si>
  <si>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</si>
  <si>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</si>
  <si>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</si>
  <si>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</si>
  <si>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</si>
  <si>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</si>
  <si>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</si>
  <si>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</si>
  <si>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</si>
  <si>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</si>
  <si>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</si>
  <si>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</si>
  <si>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</si>
  <si>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</si>
  <si>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</si>
  <si>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</si>
  <si>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</si>
  <si>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</si>
  <si>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</si>
  <si>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</si>
  <si>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</si>
  <si>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</si>
  <si>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</si>
  <si>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</si>
  <si>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</si>
  <si>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</si>
  <si>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</si>
  <si>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</si>
  <si>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</si>
  <si>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</si>
  <si>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</si>
  <si>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</si>
  <si>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</si>
  <si>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</si>
  <si>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</si>
  <si>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</si>
  <si>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</si>
  <si>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</si>
  <si>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</si>
  <si>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</si>
  <si>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</si>
  <si>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</si>
  <si>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</si>
  <si>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</si>
  <si>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</si>
  <si>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</si>
  <si>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</si>
  <si>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</si>
  <si>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</si>
  <si>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</si>
  <si>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</si>
  <si>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</si>
  <si>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</si>
  <si>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</si>
  <si>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</si>
  <si>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</si>
  <si>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</si>
  <si>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</si>
  <si>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</si>
  <si>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</si>
  <si>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</si>
  <si>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</si>
  <si>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</si>
  <si>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</si>
  <si>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</si>
  <si>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</si>
  <si>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</si>
  <si>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</si>
  <si>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</si>
  <si>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</si>
  <si>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</si>
  <si>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</si>
  <si>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</si>
  <si>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</si>
  <si>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</si>
  <si>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</si>
  <si>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</si>
  <si>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</si>
  <si>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</si>
  <si>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</si>
  <si>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</si>
  <si>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</si>
  <si>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</si>
  <si>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</si>
  <si>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</si>
  <si>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</si>
  <si>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</si>
  <si>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</si>
  <si>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</si>
  <si>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</si>
  <si>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</si>
  <si>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</si>
  <si>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</si>
  <si>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</si>
  <si>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</si>
  <si>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</si>
  <si>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</si>
  <si>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</si>
  <si>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</si>
  <si>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</si>
  <si>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</si>
  <si>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</si>
  <si>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</si>
  <si>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</si>
  <si>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</si>
  <si>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</si>
  <si>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</si>
  <si>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</si>
  <si>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</si>
  <si>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</si>
  <si>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</si>
  <si>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</si>
  <si>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</si>
  <si>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</si>
  <si>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</si>
  <si>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</si>
  <si>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</si>
  <si>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</si>
  <si>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</si>
  <si>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</si>
  <si>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</si>
  <si>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</si>
  <si>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</si>
  <si>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</si>
  <si>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</si>
  <si>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</si>
  <si>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</si>
  <si>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</si>
  <si>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</si>
  <si>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</si>
  <si>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</si>
  <si>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</si>
  <si>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</si>
  <si>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</si>
  <si>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</si>
  <si>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</si>
  <si>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</si>
  <si>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</si>
  <si>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</si>
  <si>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</si>
  <si>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</si>
  <si>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</si>
  <si>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</si>
  <si>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</si>
  <si>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</si>
  <si>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</si>
  <si>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</si>
  <si>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</si>
  <si>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</si>
  <si>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</si>
  <si>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</si>
  <si>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</si>
  <si>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</si>
  <si>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</si>
  <si>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</si>
  <si>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</si>
  <si>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</si>
  <si>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</si>
  <si>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</si>
  <si>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</si>
  <si>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</si>
  <si>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</si>
  <si>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</si>
  <si>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</si>
  <si>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</si>
  <si>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</si>
  <si>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</si>
  <si>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</si>
  <si>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</si>
  <si>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</si>
  <si>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</si>
  <si>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</si>
  <si>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</si>
  <si>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</si>
  <si>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</si>
  <si>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</si>
  <si>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</si>
  <si>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</si>
  <si>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</si>
  <si>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</si>
  <si>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</si>
  <si>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</si>
  <si>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</si>
  <si>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</si>
  <si>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</si>
  <si>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</si>
  <si>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</si>
  <si>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</si>
  <si>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</si>
  <si>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</si>
  <si>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</si>
  <si>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</si>
  <si>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</si>
  <si>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</si>
  <si>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</si>
  <si>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</si>
  <si>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</si>
  <si>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</si>
  <si>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</si>
  <si>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</si>
  <si>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</si>
  <si>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</si>
  <si>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</si>
  <si>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</si>
  <si>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</si>
  <si>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</si>
  <si>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</si>
  <si>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</si>
  <si>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</si>
  <si>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</si>
  <si>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</si>
  <si>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</si>
  <si>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</si>
  <si>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</si>
  <si>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</si>
  <si>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</si>
  <si>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</si>
  <si>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</si>
  <si>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</si>
  <si>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</si>
  <si>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</si>
  <si>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</si>
  <si>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</si>
  <si>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</si>
  <si>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</si>
  <si>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</si>
  <si>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</si>
  <si>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</si>
  <si>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</si>
  <si>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</si>
  <si>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</si>
  <si>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</si>
  <si>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</si>
  <si>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</si>
  <si>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</si>
  <si>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</si>
  <si>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</si>
  <si>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</si>
  <si>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</si>
  <si>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</si>
  <si>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</si>
  <si>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</si>
  <si>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</si>
  <si>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</si>
  <si>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</si>
  <si>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</si>
  <si>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</si>
  <si>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</si>
  <si>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</si>
  <si>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</si>
  <si>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</si>
  <si>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</si>
  <si>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</si>
  <si>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</si>
  <si>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</si>
  <si>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</si>
  <si>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</si>
  <si>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</si>
  <si>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</si>
  <si>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</si>
  <si>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</si>
  <si>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</si>
  <si>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</si>
  <si>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</si>
  <si>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</si>
  <si>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</si>
  <si>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</si>
  <si>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</si>
  <si>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</si>
  <si>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</si>
  <si>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</si>
  <si>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</si>
  <si>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</si>
  <si>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</si>
  <si>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</si>
  <si>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</si>
  <si>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</si>
  <si>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</si>
  <si>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</si>
  <si>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</si>
  <si>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</si>
  <si>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</si>
  <si>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</si>
  <si>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</si>
  <si>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</si>
  <si>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</si>
  <si>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</si>
  <si>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</si>
  <si>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</si>
  <si>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</si>
  <si>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</si>
  <si>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</si>
  <si>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</si>
  <si>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</si>
  <si>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</si>
  <si>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</si>
  <si>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</si>
  <si>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</si>
  <si>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</si>
  <si>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</si>
  <si>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</si>
  <si>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</si>
  <si>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</si>
  <si>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</si>
  <si>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</si>
  <si>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</si>
  <si>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</si>
  <si>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</si>
  <si>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</si>
  <si>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</si>
  <si>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</si>
  <si>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</si>
  <si>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</si>
  <si>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</si>
  <si>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</si>
  <si>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</si>
  <si>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</si>
  <si>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</si>
  <si>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</si>
  <si>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</si>
  <si>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</si>
  <si>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</si>
  <si>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</si>
  <si>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</si>
  <si>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</si>
  <si>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</si>
  <si>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</si>
  <si>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</si>
  <si>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</si>
  <si>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</si>
  <si>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</si>
  <si>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</si>
  <si>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</si>
  <si>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</si>
  <si>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</si>
  <si>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</si>
  <si>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</si>
  <si>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</si>
  <si>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</si>
  <si>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</si>
  <si>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</si>
  <si>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</si>
  <si>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</si>
  <si>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</si>
  <si>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</si>
  <si>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</si>
  <si>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</si>
  <si>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</si>
  <si>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</si>
  <si>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</si>
  <si>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</si>
  <si>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</si>
  <si>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</si>
  <si>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</si>
  <si>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</si>
  <si>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</si>
  <si>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</si>
  <si>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</si>
  <si>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</si>
  <si>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</si>
  <si>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</si>
  <si>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</si>
  <si>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</si>
  <si>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</si>
  <si>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</si>
  <si>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</si>
  <si>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</si>
  <si>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</si>
  <si>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</si>
  <si>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</si>
  <si>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</si>
  <si>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</si>
  <si>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</si>
  <si>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</si>
  <si>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</si>
  <si>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</si>
  <si>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</si>
  <si>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</si>
  <si>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</si>
  <si>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</si>
  <si>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</si>
  <si>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</si>
  <si>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</si>
  <si>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</si>
  <si>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</si>
  <si>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</si>
  <si>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</si>
  <si>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</si>
  <si>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</si>
  <si>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</si>
  <si>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</si>
  <si>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</si>
  <si>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</si>
  <si>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</si>
  <si>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</si>
  <si>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</si>
  <si>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</si>
  <si>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</si>
  <si>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</si>
  <si>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</si>
  <si>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</si>
  <si>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</si>
  <si>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</si>
  <si>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</si>
  <si>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</si>
  <si>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</si>
  <si>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</si>
  <si>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</si>
  <si>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</si>
  <si>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</si>
  <si>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</si>
  <si>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</si>
  <si>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</si>
  <si>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</si>
  <si>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</si>
  <si>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</si>
  <si>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</si>
  <si>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</si>
  <si>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</si>
  <si>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</si>
  <si>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</si>
  <si>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</si>
  <si>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</si>
  <si>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</si>
  <si>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</si>
  <si>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</si>
  <si>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</si>
  <si>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</si>
  <si>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</si>
  <si>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</si>
  <si>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</si>
  <si>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</si>
  <si>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</si>
  <si>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</si>
  <si>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</si>
  <si>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</si>
  <si>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</si>
  <si>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</si>
  <si>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</si>
  <si>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</si>
  <si>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</si>
  <si>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</si>
  <si>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</si>
  <si>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</si>
  <si>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</si>
  <si>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</si>
  <si>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</si>
  <si>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</si>
  <si>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</si>
  <si>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</si>
  <si>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</si>
  <si>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</si>
  <si>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</si>
  <si>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</si>
  <si>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</si>
  <si>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</si>
  <si>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</si>
  <si>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</si>
  <si>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</si>
  <si>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</si>
  <si>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</si>
  <si>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</si>
  <si>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</si>
  <si>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</si>
  <si>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</si>
  <si>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</si>
  <si>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</si>
  <si>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</si>
  <si>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</si>
  <si>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</si>
  <si>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</si>
  <si>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</si>
  <si>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</si>
  <si>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</si>
  <si>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</si>
  <si>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</si>
  <si>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</si>
  <si>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</si>
  <si>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</si>
  <si>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</si>
  <si>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</si>
  <si>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</si>
  <si>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</si>
  <si>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</si>
  <si>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</si>
  <si>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</si>
  <si>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</si>
  <si>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</si>
  <si>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</si>
  <si>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</si>
  <si>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</si>
  <si>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</si>
  <si>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</si>
  <si>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</si>
  <si>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</si>
  <si>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</si>
  <si>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</si>
  <si>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</si>
  <si>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</si>
  <si>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</si>
  <si>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</si>
  <si>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</si>
  <si>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</si>
  <si>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</si>
  <si>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</si>
  <si>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</si>
  <si>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</si>
  <si>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</si>
  <si>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</si>
  <si>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</si>
  <si>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</si>
  <si>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</si>
  <si>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</si>
  <si>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</si>
  <si>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</si>
  <si>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</si>
  <si>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</si>
  <si>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</si>
  <si>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</si>
  <si>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</si>
  <si>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</si>
  <si>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</si>
  <si>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</si>
  <si>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</si>
  <si>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</si>
  <si>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</si>
  <si>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</si>
  <si>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</si>
  <si>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</si>
  <si>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</si>
  <si>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</si>
  <si>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</si>
  <si>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</si>
  <si>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</si>
  <si>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</si>
  <si>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</si>
  <si>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</si>
  <si>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</si>
  <si>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</si>
  <si>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</si>
  <si>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</si>
  <si>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</si>
  <si>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</si>
  <si>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</si>
  <si>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</si>
  <si>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</si>
  <si>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</si>
  <si>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</si>
  <si>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</si>
  <si>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</si>
  <si>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</si>
  <si>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</si>
  <si>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</si>
  <si>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</si>
  <si>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</si>
  <si>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</si>
  <si>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</si>
  <si>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</si>
  <si>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</si>
  <si>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</si>
  <si>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</si>
  <si>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</si>
  <si>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</si>
  <si>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</si>
  <si>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</si>
  <si>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</si>
  <si>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</si>
  <si>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</si>
  <si>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</si>
  <si>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</si>
  <si>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</si>
  <si>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</si>
  <si>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</si>
  <si>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</si>
  <si>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</si>
  <si>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</si>
  <si>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</si>
  <si>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</si>
  <si>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</si>
  <si>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</si>
  <si>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</si>
  <si>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</si>
  <si>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</si>
  <si>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</si>
  <si>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</si>
  <si>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</si>
  <si>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</si>
  <si>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</si>
  <si>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</si>
  <si>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</si>
  <si>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</si>
  <si>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</si>
  <si>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</si>
  <si>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</si>
  <si>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</si>
  <si>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</si>
  <si>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</si>
  <si>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</si>
  <si>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</si>
  <si>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</si>
  <si>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</si>
  <si>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</si>
  <si>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</si>
  <si>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</si>
  <si>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</si>
  <si>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</si>
  <si>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</si>
  <si>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</si>
  <si>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</si>
  <si>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</si>
  <si>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</si>
  <si>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</si>
  <si>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</si>
  <si>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</si>
  <si>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</si>
  <si>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</si>
  <si>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</si>
  <si>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</si>
  <si>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</si>
  <si>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</si>
  <si>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</si>
  <si>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</si>
  <si>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</si>
  <si>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</si>
  <si>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</si>
  <si>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</si>
  <si>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</si>
  <si>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</si>
  <si>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</si>
  <si>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</si>
  <si>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</si>
  <si>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</si>
  <si>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</si>
  <si>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</si>
  <si>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</si>
  <si>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</si>
  <si>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</si>
  <si>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</si>
  <si>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</si>
  <si>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</si>
  <si>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</si>
  <si>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</si>
  <si>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</si>
  <si>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</si>
  <si>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</si>
  <si>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</si>
  <si>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</si>
  <si>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</si>
  <si>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</si>
  <si>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</si>
  <si>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</si>
  <si>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</si>
  <si>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</si>
  <si>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</si>
  <si>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</si>
  <si>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</si>
  <si>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</si>
  <si>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</si>
  <si>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</si>
  <si>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</si>
  <si>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</si>
  <si>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</si>
  <si>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</si>
  <si>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</si>
  <si>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</si>
  <si>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</si>
  <si>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</si>
  <si>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</si>
  <si>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</si>
  <si>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</si>
  <si>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</si>
  <si>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</si>
  <si>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</si>
  <si>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</si>
  <si>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</si>
  <si>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</si>
  <si>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</si>
  <si>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</si>
  <si>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</si>
  <si>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</si>
  <si>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</si>
  <si>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</si>
  <si>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</si>
  <si>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</si>
  <si>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</si>
  <si>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</si>
  <si>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</si>
  <si>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</si>
  <si>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</si>
  <si>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</si>
  <si>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</si>
  <si>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</si>
  <si>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</si>
  <si>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</si>
  <si>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</si>
  <si>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</si>
  <si>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</si>
  <si>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</si>
  <si>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</si>
  <si>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</si>
  <si>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</si>
  <si>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</si>
  <si>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</si>
  <si>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</si>
  <si>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</si>
  <si>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</si>
  <si>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</si>
  <si>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</si>
  <si>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</si>
  <si>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</si>
  <si>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</si>
  <si>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</si>
  <si>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</si>
  <si>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</si>
  <si>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</si>
  <si>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</si>
  <si>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</si>
  <si>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</si>
  <si>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</si>
  <si>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</si>
  <si>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</si>
  <si>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</si>
  <si>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</si>
  <si>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</si>
  <si>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</si>
  <si>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</si>
  <si>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</si>
  <si>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</si>
  <si>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</si>
  <si>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</si>
  <si>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</si>
  <si>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</si>
  <si>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</si>
  <si>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</si>
  <si>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</si>
  <si>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</si>
  <si>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</si>
  <si>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</si>
  <si>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</si>
  <si>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</si>
  <si>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</si>
  <si>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</si>
  <si>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</si>
  <si>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</si>
  <si>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</si>
  <si>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</si>
  <si>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</si>
  <si>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</si>
  <si>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</si>
  <si>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</si>
  <si>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</si>
  <si>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</si>
  <si>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</si>
  <si>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</si>
  <si>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</si>
  <si>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</si>
  <si>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</si>
  <si>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</si>
  <si>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</si>
  <si>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</si>
  <si>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</si>
  <si>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</si>
  <si>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</si>
  <si>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</si>
  <si>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</si>
  <si>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</si>
  <si>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</si>
  <si>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</si>
  <si>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</si>
  <si>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</si>
  <si>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</si>
  <si>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</si>
  <si>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</si>
  <si>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</si>
  <si>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</si>
  <si>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</si>
  <si>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</si>
  <si>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</si>
  <si>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</si>
  <si>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</si>
  <si>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</si>
  <si>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</si>
  <si>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</si>
  <si>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</si>
  <si>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</si>
  <si>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</si>
  <si>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</si>
  <si>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</si>
  <si>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</si>
  <si>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</si>
  <si>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</si>
  <si>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</si>
  <si>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</si>
  <si>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</si>
  <si>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</si>
  <si>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</si>
  <si>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</si>
  <si>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</si>
  <si>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</si>
  <si>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</si>
  <si>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</si>
  <si>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</si>
  <si>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</si>
  <si>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</si>
  <si>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</si>
  <si>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</si>
  <si>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</si>
  <si>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</si>
  <si>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</si>
  <si>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</si>
  <si>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</si>
  <si>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</si>
  <si>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</si>
  <si>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</si>
  <si>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</si>
  <si>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</si>
  <si>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</si>
  <si>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</si>
  <si>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</si>
  <si>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</si>
  <si>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</si>
  <si>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</si>
  <si>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</si>
  <si>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</si>
  <si>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</si>
  <si>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</si>
  <si>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</si>
  <si>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</si>
  <si>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</si>
  <si>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</si>
  <si>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</si>
  <si>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</si>
  <si>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</si>
  <si>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</si>
  <si>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</si>
  <si>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</si>
  <si>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</si>
  <si>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</si>
  <si>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</si>
  <si>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</si>
  <si>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</si>
  <si>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</si>
  <si>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</si>
  <si>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</si>
  <si>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</si>
  <si>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</si>
  <si>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</si>
  <si>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</si>
  <si>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</si>
  <si>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</si>
  <si>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</si>
  <si>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</si>
  <si>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</si>
  <si>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</si>
  <si>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</si>
  <si>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</si>
  <si>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</si>
  <si>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</si>
  <si>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</si>
  <si>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</si>
  <si>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</si>
  <si>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</si>
  <si>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</si>
  <si>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</si>
  <si>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</si>
  <si>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</si>
  <si>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</si>
  <si>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</si>
  <si>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</si>
  <si>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</si>
  <si>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</si>
  <si>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</si>
  <si>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</si>
  <si>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</si>
  <si>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</si>
  <si>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</si>
  <si>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</si>
  <si>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</si>
  <si>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</si>
  <si>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</si>
  <si>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</si>
  <si>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</si>
  <si>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</si>
  <si>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</si>
  <si>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</si>
  <si>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</si>
  <si>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</si>
  <si>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</si>
  <si>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</si>
  <si>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</si>
  <si>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</si>
  <si>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</si>
  <si>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</si>
  <si>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</si>
  <si>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</si>
  <si>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</si>
  <si>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</si>
  <si>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</si>
  <si>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</si>
  <si>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</si>
  <si>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</si>
  <si>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</si>
  <si>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</si>
  <si>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</si>
  <si>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</si>
  <si>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</si>
  <si>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</si>
  <si>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</si>
  <si>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</si>
  <si>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</si>
  <si>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</si>
  <si>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</si>
  <si>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</si>
  <si>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</si>
  <si>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</si>
  <si>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</si>
  <si>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</si>
  <si>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</si>
  <si>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</si>
  <si>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</si>
  <si>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</si>
  <si>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</si>
  <si>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</si>
  <si>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</si>
  <si>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</si>
  <si>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</si>
  <si>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</si>
  <si>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</si>
  <si>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</si>
  <si>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</si>
  <si>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</si>
  <si>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</si>
  <si>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</si>
  <si>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</si>
  <si>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</si>
  <si>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</si>
  <si>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</si>
  <si>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</si>
  <si>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</si>
  <si>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</si>
  <si>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</si>
  <si>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</si>
  <si>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</si>
  <si>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</si>
  <si>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</si>
  <si>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</si>
  <si>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</si>
  <si>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</si>
  <si>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</si>
  <si>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</si>
  <si>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</si>
  <si>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</si>
  <si>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</si>
  <si>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</si>
  <si>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</si>
  <si>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</si>
  <si>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</si>
  <si>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</si>
  <si>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</si>
  <si>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</si>
  <si>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</si>
  <si>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</si>
  <si>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</si>
  <si>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</si>
  <si>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</si>
  <si>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</si>
  <si>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</si>
  <si>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</si>
  <si>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</si>
  <si>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</si>
  <si>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</si>
  <si>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</si>
  <si>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</si>
  <si>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</si>
  <si>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</si>
  <si>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</si>
  <si>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</si>
  <si>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</si>
  <si>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</si>
  <si>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</si>
  <si>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</si>
  <si>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</si>
  <si>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</si>
  <si>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</si>
  <si>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</si>
  <si>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</si>
  <si>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</si>
  <si>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</si>
  <si>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</si>
  <si>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</si>
  <si>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</si>
  <si>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</si>
  <si>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</si>
  <si>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</si>
  <si>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</si>
  <si>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</si>
  <si>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</si>
  <si>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</si>
  <si>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</si>
  <si>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</si>
  <si>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</si>
  <si>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</si>
  <si>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</si>
  <si>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</si>
  <si>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</si>
  <si>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</si>
  <si>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</si>
  <si>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</si>
  <si>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</si>
  <si>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</si>
  <si>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</si>
  <si>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</si>
  <si>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</si>
  <si>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</si>
  <si>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</si>
  <si>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</si>
  <si>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</si>
  <si>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</si>
  <si>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</si>
  <si>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</si>
  <si>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</si>
  <si>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</si>
  <si>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</si>
  <si>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</si>
  <si>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</si>
  <si>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</si>
  <si>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</si>
  <si>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</si>
  <si>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</si>
  <si>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</si>
  <si>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</si>
  <si>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</si>
  <si>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</si>
  <si>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</si>
  <si>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</si>
  <si>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</si>
  <si>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</si>
  <si>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</si>
  <si>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</si>
  <si>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</si>
  <si>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</si>
  <si>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</si>
  <si>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</si>
  <si>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</si>
  <si>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</si>
  <si>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</si>
  <si>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</si>
  <si>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</si>
  <si>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</si>
  <si>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</si>
  <si>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</si>
  <si>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</si>
  <si>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</si>
  <si>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</si>
  <si>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</si>
  <si>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</si>
  <si>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</si>
  <si>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</si>
  <si>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</si>
  <si>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</si>
  <si>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</si>
  <si>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</si>
  <si>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</si>
  <si>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</si>
  <si>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</si>
  <si>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</si>
  <si>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</si>
  <si>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</si>
  <si>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</si>
  <si>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</si>
  <si>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</si>
  <si>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</si>
  <si>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</si>
  <si>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</si>
  <si>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</si>
  <si>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</si>
  <si>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</si>
  <si>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</si>
  <si>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</si>
  <si>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</si>
  <si>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</si>
  <si>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</si>
  <si>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</si>
  <si>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</si>
  <si>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</si>
  <si>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</si>
  <si>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</si>
  <si>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</si>
  <si>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</si>
  <si>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</si>
  <si>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</si>
  <si>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</si>
  <si>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</si>
  <si>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</si>
  <si>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</si>
  <si>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</si>
  <si>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</si>
  <si>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</si>
  <si>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</si>
  <si>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</si>
  <si>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</si>
  <si>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</si>
  <si>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</si>
  <si>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</si>
  <si>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</si>
  <si>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</si>
  <si>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</si>
  <si>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</si>
  <si>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</si>
  <si>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</si>
  <si>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</si>
  <si>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</si>
  <si>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</si>
  <si>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</si>
  <si>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</si>
  <si>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</si>
  <si>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</si>
  <si>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</si>
  <si>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</si>
  <si>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</si>
  <si>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</si>
  <si>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</si>
  <si>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</si>
  <si>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</si>
  <si>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</si>
  <si>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</si>
  <si>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</si>
  <si>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</si>
  <si>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</si>
  <si>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</si>
  <si>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</si>
  <si>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</si>
  <si>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</si>
  <si>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</si>
  <si>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</si>
  <si>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</si>
  <si>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</si>
  <si>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</si>
  <si>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</si>
  <si>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</si>
  <si>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</si>
  <si>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</si>
  <si>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</si>
  <si>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</si>
  <si>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</si>
  <si>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</si>
  <si>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</si>
  <si>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</si>
  <si>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</si>
  <si>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</si>
  <si>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</si>
  <si>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</si>
  <si>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</si>
  <si>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</si>
  <si>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</si>
  <si>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</si>
  <si>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</si>
  <si>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</si>
  <si>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</si>
  <si>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</si>
  <si>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</si>
  <si>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</si>
  <si>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</si>
  <si>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</si>
  <si>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</si>
  <si>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</si>
  <si>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</si>
  <si>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</si>
  <si>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</si>
  <si>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</si>
  <si>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</si>
  <si>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</si>
  <si>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</si>
  <si>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</si>
  <si>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</si>
  <si>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</si>
  <si>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</si>
  <si>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</si>
  <si>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</si>
  <si>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</si>
  <si>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</si>
  <si>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</si>
  <si>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</si>
  <si>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</si>
  <si>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</si>
  <si>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</si>
  <si>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</si>
  <si>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</si>
  <si>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</si>
  <si>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</si>
  <si>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</si>
  <si>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</si>
  <si>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</si>
  <si>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</si>
  <si>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</si>
  <si>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</si>
  <si>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</si>
  <si>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</si>
  <si>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</si>
  <si>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</si>
  <si>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</si>
  <si>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</si>
  <si>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</si>
  <si>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</si>
  <si>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</si>
  <si>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</si>
  <si>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</si>
  <si>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</si>
  <si>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</si>
  <si>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</si>
  <si>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</si>
  <si>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</si>
  <si>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</si>
  <si>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</si>
  <si>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</si>
  <si>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</si>
  <si>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</si>
  <si>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</si>
  <si>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</si>
  <si>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</si>
  <si>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</si>
  <si>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</si>
  <si>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</si>
  <si>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</si>
  <si>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</si>
  <si>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</si>
  <si>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</si>
  <si>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</si>
  <si>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</si>
  <si>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</si>
  <si>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</si>
  <si>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</si>
  <si>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</si>
  <si>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</si>
  <si>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</si>
  <si>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</si>
  <si>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</si>
  <si>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</si>
  <si>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</si>
  <si>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</si>
  <si>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</si>
  <si>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</si>
  <si>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</si>
  <si>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</si>
  <si>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</si>
  <si>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</si>
  <si>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</si>
  <si>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</si>
  <si>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</si>
  <si>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</si>
  <si>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</si>
  <si>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</si>
  <si>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</si>
  <si>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</si>
  <si>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</si>
  <si>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</si>
  <si>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</si>
  <si>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</si>
  <si>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</si>
  <si>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</si>
  <si>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</si>
  <si>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</si>
  <si>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</si>
  <si>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</si>
  <si>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</si>
  <si>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</si>
  <si>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</si>
  <si>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</si>
  <si>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</si>
  <si>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</si>
  <si>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</si>
  <si>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</si>
  <si>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</si>
  <si>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</si>
  <si>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</si>
  <si>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</si>
  <si>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</si>
  <si>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</si>
  <si>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</si>
  <si>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</si>
  <si>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</si>
  <si>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</si>
  <si>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</si>
  <si>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</si>
  <si>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</si>
  <si>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</si>
  <si>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</si>
  <si>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</si>
  <si>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</si>
  <si>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</si>
  <si>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</si>
  <si>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</si>
  <si>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</si>
  <si>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</si>
  <si>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</si>
  <si>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</si>
  <si>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</si>
  <si>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</si>
  <si>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</si>
  <si>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</si>
  <si>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</si>
  <si>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</si>
  <si>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</si>
  <si>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</si>
  <si>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</si>
  <si>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</si>
  <si>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</si>
  <si>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</si>
  <si>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</si>
  <si>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</si>
  <si>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</si>
  <si>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</si>
  <si>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</si>
  <si>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</si>
  <si>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</si>
  <si>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</si>
  <si>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</si>
  <si>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</si>
  <si>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</si>
  <si>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</si>
  <si>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</si>
  <si>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</si>
  <si>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</si>
  <si>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</si>
  <si>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</si>
  <si>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</si>
  <si>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</si>
  <si>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</si>
  <si>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</si>
  <si>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</si>
  <si>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</si>
  <si>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</si>
  <si>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</si>
  <si>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</si>
  <si>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</si>
  <si>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</si>
  <si>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</si>
  <si>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</si>
  <si>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</si>
  <si>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</si>
  <si>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</si>
  <si>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</si>
  <si>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</si>
  <si>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</si>
  <si>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</si>
  <si>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</si>
  <si>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</si>
  <si>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</si>
  <si>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</si>
  <si>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</si>
  <si>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</si>
  <si>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</si>
  <si>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</si>
  <si>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</si>
  <si>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</si>
  <si>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</si>
  <si>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</si>
  <si>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</si>
  <si>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</si>
  <si>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</si>
  <si>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</si>
  <si>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</si>
  <si>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</si>
  <si>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</si>
  <si>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</si>
  <si>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</si>
  <si>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</si>
  <si>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</si>
  <si>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</si>
  <si>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</si>
  <si>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</si>
  <si>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</si>
  <si>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</si>
  <si>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</si>
  <si>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</si>
  <si>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</si>
  <si>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</si>
  <si>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</si>
  <si>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</si>
  <si>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</si>
  <si>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</si>
  <si>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</si>
  <si>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</si>
  <si>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</si>
  <si>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</si>
  <si>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</si>
  <si>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</si>
  <si>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</si>
  <si>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</si>
  <si>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</si>
  <si>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</si>
  <si>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</si>
  <si>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</si>
  <si>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</si>
  <si>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</si>
  <si>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</si>
  <si>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</si>
  <si>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</si>
  <si>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</si>
  <si>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</si>
  <si>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</si>
  <si>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</si>
  <si>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</si>
  <si>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</si>
  <si>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</si>
  <si>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</si>
  <si>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</si>
  <si>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</si>
  <si>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</si>
  <si>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</si>
  <si>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</si>
  <si>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</si>
  <si>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</si>
  <si>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</si>
  <si>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</si>
  <si>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</si>
  <si>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</si>
  <si>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</si>
  <si>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</si>
  <si>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</si>
  <si>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</si>
  <si>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</si>
  <si>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</si>
  <si>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</si>
  <si>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</si>
  <si>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</si>
  <si>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</si>
  <si>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</si>
  <si>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</si>
  <si>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</si>
  <si>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</si>
  <si>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</si>
  <si>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</si>
  <si>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</si>
  <si>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</si>
  <si>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</si>
  <si>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</si>
  <si>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</si>
  <si>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</si>
  <si>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</si>
  <si>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</si>
  <si>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</si>
  <si>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</si>
  <si>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</si>
  <si>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</si>
  <si>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</si>
  <si>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</si>
  <si>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</si>
  <si>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</si>
  <si>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</si>
  <si>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</si>
  <si>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</si>
  <si>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</si>
  <si>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</si>
  <si>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</si>
  <si>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</si>
  <si>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</si>
  <si>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</si>
  <si>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</si>
  <si>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</si>
  <si>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</si>
  <si>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</si>
  <si>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</si>
  <si>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</si>
  <si>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</si>
  <si>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</si>
  <si>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</si>
  <si>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</si>
  <si>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</si>
  <si>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</si>
  <si>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</si>
  <si>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</si>
  <si>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</si>
  <si>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</si>
  <si>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</si>
  <si>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</si>
  <si>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</si>
  <si>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</si>
  <si>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</si>
  <si>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</si>
  <si>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</si>
  <si>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</si>
  <si>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</si>
  <si>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</si>
  <si>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</si>
  <si>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</si>
  <si>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</si>
  <si>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</si>
  <si>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</si>
  <si>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</si>
  <si>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</si>
  <si>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</si>
  <si>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</si>
  <si>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</si>
  <si>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</si>
  <si>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</si>
  <si>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</si>
  <si>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</si>
  <si>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</si>
  <si>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</si>
  <si>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</si>
  <si>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</si>
  <si>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</si>
  <si>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</si>
  <si>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</si>
  <si>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</si>
  <si>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</si>
  <si>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</si>
  <si>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</si>
  <si>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</si>
  <si>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</si>
  <si>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</si>
  <si>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</si>
  <si>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</si>
  <si>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</si>
  <si>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</si>
  <si>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</si>
  <si>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</si>
  <si>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</si>
  <si>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</si>
  <si>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</si>
  <si>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</si>
  <si>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</si>
  <si>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</si>
  <si>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</si>
  <si>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</si>
  <si>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</si>
  <si>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</si>
  <si>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</si>
  <si>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</si>
  <si>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</si>
  <si>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</si>
  <si>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</si>
  <si>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</si>
  <si>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</si>
  <si>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</si>
  <si>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</si>
  <si>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</si>
  <si>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</si>
  <si>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</si>
  <si>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</si>
  <si>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</si>
  <si>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</si>
  <si>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</si>
  <si>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</si>
  <si>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</si>
  <si>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</si>
  <si>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</si>
  <si>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</si>
  <si>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</si>
  <si>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</si>
  <si>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</si>
  <si>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</si>
  <si>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</si>
  <si>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</si>
  <si>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</si>
  <si>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</si>
  <si>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</si>
  <si>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</si>
  <si>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</si>
  <si>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</si>
  <si>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</si>
  <si>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</si>
  <si>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</si>
  <si>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</si>
  <si>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</si>
  <si>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</si>
  <si>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</si>
  <si>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</si>
  <si>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</si>
  <si>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</si>
  <si>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</si>
  <si>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</si>
  <si>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</si>
  <si>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</si>
  <si>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</si>
  <si>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</si>
  <si>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</si>
  <si>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</si>
  <si>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</si>
  <si>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</si>
  <si>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</si>
  <si>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</si>
  <si>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</si>
  <si>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</si>
  <si>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</si>
  <si>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</si>
  <si>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</si>
  <si>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</si>
  <si>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</si>
  <si>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</si>
  <si>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</si>
  <si>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</si>
  <si>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</si>
  <si>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</si>
  <si>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</si>
  <si>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</si>
  <si>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</si>
  <si>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</si>
  <si>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</si>
  <si>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</si>
  <si>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</si>
  <si>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</si>
  <si>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</si>
  <si>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</si>
  <si>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</si>
  <si>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</si>
  <si>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</si>
  <si>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</si>
  <si>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</si>
  <si>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</si>
  <si>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</si>
  <si>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</si>
  <si>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</si>
  <si>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</si>
  <si>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</si>
  <si>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</si>
  <si>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</si>
  <si>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</si>
  <si>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</si>
  <si>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</si>
  <si>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</si>
  <si>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</si>
  <si>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</si>
  <si>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</si>
  <si>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</si>
  <si>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</si>
  <si>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</si>
  <si>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</si>
  <si>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</si>
  <si>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</si>
  <si>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</si>
  <si>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</si>
  <si>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</si>
  <si>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</si>
  <si>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</si>
  <si>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</si>
  <si>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</si>
  <si>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</si>
  <si>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</si>
  <si>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</si>
  <si>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</si>
  <si>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</si>
  <si>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</si>
  <si>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</si>
  <si>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</si>
  <si>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</si>
  <si>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</si>
  <si>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</si>
  <si>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</si>
  <si>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</si>
  <si>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</si>
  <si>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</si>
  <si>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</si>
  <si>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</si>
  <si>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</si>
  <si>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</si>
  <si>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</si>
  <si>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</si>
  <si>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</si>
  <si>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</si>
  <si>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</si>
  <si>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</si>
  <si>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</si>
  <si>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</si>
  <si>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</si>
  <si>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</si>
  <si>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</si>
  <si>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</si>
  <si>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</si>
  <si>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</si>
  <si>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</si>
  <si>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</si>
  <si>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</si>
  <si>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</si>
  <si>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</si>
  <si>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</si>
  <si>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</si>
  <si>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</si>
  <si>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</si>
  <si>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</si>
  <si>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</si>
  <si>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</si>
  <si>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</si>
  <si>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</si>
  <si>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</si>
  <si>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</si>
  <si>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</si>
  <si>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</si>
  <si>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</si>
  <si>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</si>
  <si>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</si>
  <si>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</si>
  <si>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</si>
  <si>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</si>
  <si>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</si>
  <si>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</si>
  <si>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</si>
  <si>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</si>
  <si>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</si>
  <si>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</si>
  <si>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</si>
  <si>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</si>
  <si>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</si>
  <si>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</si>
  <si>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</si>
  <si>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</si>
  <si>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</si>
  <si>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</si>
  <si>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</si>
  <si>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</si>
  <si>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</si>
  <si>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</si>
  <si>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</si>
  <si>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</si>
  <si>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</si>
  <si>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</si>
  <si>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</si>
  <si>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</si>
  <si>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</si>
  <si>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</si>
  <si>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</si>
  <si>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</si>
  <si>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</si>
  <si>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</si>
  <si>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</si>
  <si>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</si>
  <si>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</si>
  <si>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</si>
  <si>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</si>
  <si>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</si>
  <si>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</si>
  <si>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</si>
  <si>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</si>
  <si>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</si>
  <si>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</si>
  <si>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</si>
  <si>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</si>
  <si>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</si>
  <si>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</si>
  <si>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</si>
  <si>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</si>
  <si>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</si>
  <si>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</si>
  <si>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</si>
  <si>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</si>
  <si>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</si>
  <si>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</si>
  <si>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</si>
  <si>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</si>
  <si>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</si>
  <si>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</si>
  <si>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</si>
  <si>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</si>
  <si>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</si>
  <si>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</si>
  <si>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</si>
  <si>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</si>
  <si>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</si>
  <si>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</si>
  <si>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</si>
  <si>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</si>
  <si>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</si>
  <si>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</si>
  <si>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</si>
  <si>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</si>
  <si>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</si>
  <si>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</si>
  <si>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</si>
  <si>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</si>
  <si>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</si>
  <si>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</si>
  <si>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</si>
  <si>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</si>
  <si>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</si>
  <si>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</si>
  <si>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</si>
  <si>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</si>
  <si>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</si>
  <si>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</si>
  <si>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</si>
  <si>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</si>
  <si>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</si>
  <si>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</si>
  <si>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</si>
  <si>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</si>
  <si>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</si>
  <si>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</si>
  <si>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</si>
  <si>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</si>
  <si>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</si>
  <si>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</si>
  <si>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</si>
  <si>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</si>
  <si>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</si>
  <si>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</si>
  <si>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</si>
  <si>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</si>
  <si>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</si>
  <si>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</si>
  <si>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</si>
  <si>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</si>
  <si>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</si>
  <si>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</si>
  <si>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</si>
  <si>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</si>
  <si>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</si>
  <si>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</si>
  <si>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</si>
  <si>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</si>
  <si>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</si>
  <si>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</si>
  <si>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</si>
  <si>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</si>
  <si>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</si>
  <si>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</si>
  <si>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</si>
  <si>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</si>
  <si>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</si>
  <si>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</si>
  <si>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</si>
  <si>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</si>
  <si>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</si>
  <si>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</si>
  <si>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</si>
  <si>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</si>
  <si>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</si>
  <si>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</si>
  <si>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</si>
  <si>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</si>
  <si>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</si>
  <si>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</si>
  <si>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</si>
  <si>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</si>
  <si>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</si>
  <si>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</si>
  <si>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</si>
  <si>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</si>
  <si>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</si>
  <si>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</si>
  <si>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</si>
  <si>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</si>
  <si>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</si>
  <si>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</si>
  <si>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</si>
  <si>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</si>
  <si>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</si>
  <si>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</si>
  <si>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</si>
  <si>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</si>
  <si>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</si>
  <si>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</si>
  <si>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</si>
  <si>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</si>
  <si>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</si>
  <si>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</si>
  <si>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</si>
  <si>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</si>
  <si>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</si>
  <si>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</si>
  <si>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</si>
  <si>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</si>
  <si>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</si>
  <si>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</si>
  <si>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</si>
  <si>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</si>
  <si>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</si>
  <si>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</si>
  <si>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</si>
  <si>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</si>
  <si>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</si>
  <si>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</si>
  <si>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</si>
  <si>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</si>
  <si>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</si>
  <si>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</si>
  <si>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</si>
  <si>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</si>
  <si>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</si>
  <si>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</si>
  <si>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</si>
  <si>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</si>
  <si>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</si>
  <si>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</si>
  <si>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</si>
  <si>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</si>
  <si>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</si>
  <si>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</si>
  <si>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</si>
  <si>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</si>
  <si>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</si>
  <si>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</si>
  <si>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</si>
  <si>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</si>
  <si>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</si>
  <si>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</si>
  <si>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</si>
  <si>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</si>
  <si>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</si>
  <si>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</si>
  <si>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</si>
  <si>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</si>
  <si>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</si>
  <si>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</si>
  <si>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</si>
  <si>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</si>
  <si>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</si>
  <si>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</si>
  <si>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</si>
  <si>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</si>
  <si>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</si>
  <si>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</si>
  <si>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</si>
  <si>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</si>
  <si>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</si>
  <si>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</si>
  <si>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</si>
  <si>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</si>
  <si>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</si>
  <si>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</si>
  <si>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</si>
  <si>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</si>
  <si>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</si>
  <si>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</si>
  <si>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</si>
  <si>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</si>
  <si>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</si>
  <si>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</si>
  <si>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</si>
  <si>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</si>
  <si>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</si>
  <si>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</si>
  <si>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</si>
  <si>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</si>
  <si>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</si>
  <si>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</si>
  <si>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</si>
  <si>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</si>
  <si>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</si>
  <si>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</si>
  <si>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</si>
  <si>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</si>
  <si>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</si>
  <si>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</si>
  <si>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</si>
  <si>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</si>
  <si>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</si>
  <si>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</si>
  <si>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</si>
  <si>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</si>
  <si>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</si>
  <si>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</si>
  <si>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</si>
  <si>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</si>
  <si>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</si>
  <si>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</si>
  <si>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</si>
  <si>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</si>
  <si>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</si>
  <si>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</si>
  <si>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</si>
  <si>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</si>
  <si>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</si>
  <si>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</si>
  <si>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</si>
  <si>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</si>
  <si>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</si>
  <si>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</si>
  <si>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</si>
  <si>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</si>
  <si>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</si>
  <si>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</si>
  <si>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</si>
  <si>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</si>
  <si>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</si>
  <si>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</si>
  <si>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</si>
  <si>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</si>
  <si>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</si>
  <si>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</si>
  <si>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</si>
  <si>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</si>
  <si>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</si>
  <si>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</si>
  <si>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</si>
  <si>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</si>
  <si>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</si>
  <si>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</si>
  <si>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</si>
  <si>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</si>
  <si>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</si>
  <si>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</si>
  <si>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</si>
  <si>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</si>
  <si>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</si>
  <si>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</si>
  <si>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</si>
  <si>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</si>
  <si>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</si>
  <si>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</si>
  <si>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</si>
  <si>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</si>
  <si>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</si>
  <si>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</si>
  <si>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</si>
  <si>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</si>
  <si>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</si>
  <si>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</si>
  <si>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</si>
  <si>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</si>
  <si>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</si>
  <si>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</si>
  <si>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</si>
  <si>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</si>
  <si>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</si>
  <si>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</si>
  <si>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</si>
  <si>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</si>
  <si>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</si>
  <si>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</si>
  <si>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</si>
  <si>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</si>
  <si>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</si>
  <si>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</si>
  <si>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</si>
  <si>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</si>
  <si>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</si>
  <si>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</si>
  <si>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</si>
  <si>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</si>
  <si>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</si>
  <si>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</si>
  <si>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</si>
  <si>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</si>
  <si>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</si>
  <si>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</si>
  <si>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</si>
  <si>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</si>
  <si>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</si>
  <si>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</si>
  <si>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</si>
  <si>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</si>
  <si>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</si>
  <si>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</si>
  <si>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</si>
  <si>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</si>
  <si>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</si>
  <si>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</si>
  <si>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</si>
  <si>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</si>
  <si>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</si>
  <si>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</si>
  <si>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</si>
  <si>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</si>
  <si>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</si>
  <si>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</si>
  <si>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</si>
  <si>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</si>
  <si>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</si>
  <si>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</si>
  <si>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</si>
  <si>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</si>
  <si>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</si>
  <si>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</si>
  <si>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</si>
  <si>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</si>
  <si>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</si>
  <si>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</si>
  <si>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</si>
  <si>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</si>
  <si>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</si>
  <si>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</si>
  <si>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</si>
  <si>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</si>
  <si>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</si>
  <si>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</si>
  <si>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</si>
  <si>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</si>
  <si>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</si>
  <si>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</si>
  <si>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</si>
  <si>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</si>
  <si>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</si>
  <si>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</si>
  <si>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</si>
  <si>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</si>
  <si>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</si>
  <si>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</si>
  <si>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</si>
  <si>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</si>
  <si>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</si>
  <si>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</si>
  <si>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</si>
  <si>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</si>
  <si>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</si>
  <si>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</si>
  <si>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</si>
  <si>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</si>
  <si>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</si>
  <si>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</si>
  <si>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</si>
  <si>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</si>
  <si>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</si>
  <si>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</si>
  <si>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</si>
  <si>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</si>
  <si>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</si>
  <si>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</si>
  <si>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</si>
  <si>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</si>
  <si>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</si>
  <si>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</si>
  <si>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</si>
  <si>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</si>
  <si>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</si>
  <si>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</si>
  <si>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</si>
  <si>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</si>
  <si>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</si>
  <si>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</si>
  <si>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</si>
  <si>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</si>
  <si>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</si>
  <si>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</si>
  <si>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</si>
  <si>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</si>
  <si>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</si>
  <si>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</si>
  <si>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</si>
  <si>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</si>
  <si>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</si>
  <si>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</si>
  <si>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</si>
  <si>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</si>
  <si>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</si>
  <si>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</si>
  <si>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</si>
  <si>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</si>
  <si>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</si>
  <si>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</si>
  <si>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</si>
  <si>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</si>
  <si>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</si>
  <si>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</si>
  <si>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</si>
  <si>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</si>
  <si>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</si>
  <si>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</si>
  <si>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</si>
  <si>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</si>
  <si>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</si>
  <si>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</si>
  <si>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</si>
  <si>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</si>
  <si>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</si>
  <si>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</si>
  <si>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</si>
  <si>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</si>
  <si>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</si>
  <si>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</si>
  <si>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</si>
  <si>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</si>
  <si>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</si>
  <si>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</si>
  <si>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</si>
  <si>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</si>
  <si>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</si>
  <si>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</si>
  <si>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</si>
  <si>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</si>
  <si>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</si>
  <si>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</si>
  <si>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</si>
  <si>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</si>
  <si>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</si>
  <si>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</si>
  <si>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</si>
  <si>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</si>
  <si>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</si>
  <si>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</si>
  <si>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</si>
  <si>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</si>
  <si>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</si>
  <si>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</si>
  <si>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</si>
  <si>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</si>
  <si>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</si>
  <si>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</si>
  <si>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</si>
  <si>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</si>
  <si>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</si>
  <si>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</si>
  <si>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</si>
  <si>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</si>
  <si>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</si>
  <si>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</si>
  <si>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</si>
  <si>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</si>
  <si>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</si>
  <si>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</si>
  <si>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</si>
  <si>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</si>
  <si>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</si>
  <si>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</si>
  <si>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</si>
  <si>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</si>
  <si>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</si>
  <si>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</si>
  <si>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</si>
  <si>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</si>
  <si>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</si>
  <si>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</si>
  <si>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</si>
  <si>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</si>
  <si>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</si>
  <si>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</si>
  <si>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</si>
  <si>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</si>
  <si>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</si>
  <si>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</si>
  <si>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</si>
  <si>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</si>
  <si>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</si>
  <si>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</si>
  <si>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</si>
  <si>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</si>
  <si>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</si>
  <si>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</si>
  <si>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</si>
  <si>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</si>
  <si>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</si>
  <si>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</si>
  <si>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</si>
  <si>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</si>
  <si>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</si>
  <si>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</si>
  <si>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</si>
  <si>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</si>
  <si>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</si>
  <si>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</si>
  <si>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</si>
  <si>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</si>
  <si>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</si>
  <si>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</si>
  <si>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</si>
  <si>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</si>
  <si>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</si>
  <si>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</si>
  <si>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</si>
  <si>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</si>
  <si>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</si>
  <si>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</si>
  <si>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</si>
  <si>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</si>
  <si>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</si>
  <si>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</si>
  <si>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</si>
  <si>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</si>
  <si>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</si>
  <si>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</si>
  <si>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</si>
  <si>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</si>
  <si>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</si>
  <si>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</si>
  <si>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</si>
  <si>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</si>
  <si>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</si>
  <si>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</si>
  <si>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</si>
  <si>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</si>
  <si>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</si>
  <si>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</si>
  <si>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</si>
  <si>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</si>
  <si>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</si>
  <si>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</si>
  <si>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</si>
  <si>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</si>
  <si>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</si>
  <si>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</si>
  <si>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</si>
  <si>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</si>
  <si>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</si>
  <si>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</si>
  <si>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</si>
  <si>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</si>
  <si>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</si>
  <si>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</si>
  <si>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</si>
  <si>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</si>
  <si>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</si>
  <si>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</si>
  <si>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</si>
  <si>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</si>
  <si>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</si>
  <si>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</si>
  <si>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</si>
  <si>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</si>
  <si>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</si>
  <si>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</si>
  <si>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</si>
  <si>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</si>
  <si>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</si>
  <si>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</si>
  <si>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</si>
  <si>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</si>
  <si>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</si>
  <si>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</si>
  <si>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</si>
  <si>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</si>
  <si>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</si>
  <si>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</si>
  <si>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</si>
  <si>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</si>
  <si>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</si>
  <si>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</si>
  <si>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</si>
  <si>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</si>
  <si>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</si>
  <si>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</si>
  <si>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</si>
  <si>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</si>
  <si>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</si>
  <si>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</si>
  <si>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</si>
  <si>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</si>
  <si>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</si>
  <si>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</si>
  <si>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</si>
  <si>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</si>
  <si>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</si>
  <si>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</si>
  <si>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</si>
  <si>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</si>
  <si>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</si>
  <si>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</si>
  <si>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</si>
  <si>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</si>
  <si>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</si>
  <si>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</si>
  <si>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</si>
  <si>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</si>
  <si>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</si>
  <si>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</si>
  <si>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</si>
  <si>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</si>
  <si>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</si>
  <si>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</si>
  <si>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</si>
  <si>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</si>
  <si>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</si>
  <si>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</si>
  <si>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</si>
  <si>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</si>
  <si>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</si>
  <si>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</si>
  <si>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</si>
  <si>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</si>
  <si>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</si>
  <si>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</si>
  <si>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</si>
  <si>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</si>
  <si>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</si>
  <si>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</si>
  <si>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</si>
  <si>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</si>
  <si>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</si>
  <si>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</si>
  <si>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</si>
  <si>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</si>
  <si>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</si>
  <si>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</si>
  <si>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</si>
  <si>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</si>
  <si>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</si>
  <si>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</si>
  <si>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</si>
  <si>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</si>
  <si>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</si>
  <si>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</si>
  <si>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</si>
  <si>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</si>
  <si>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</si>
  <si>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</si>
  <si>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</si>
  <si>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</si>
  <si>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</si>
  <si>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</si>
  <si>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</si>
  <si>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</si>
  <si>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</si>
  <si>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</si>
  <si>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</si>
  <si>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</si>
  <si>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</si>
  <si>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</si>
  <si>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</si>
  <si>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</si>
  <si>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</si>
  <si>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</si>
  <si>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</si>
  <si>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</si>
  <si>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</si>
  <si>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</si>
  <si>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</si>
  <si>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</si>
  <si>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</si>
  <si>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</si>
  <si>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</si>
  <si>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</si>
  <si>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</si>
  <si>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</si>
  <si>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</si>
  <si>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</si>
  <si>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</si>
  <si>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</si>
  <si>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</si>
  <si>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</si>
  <si>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</si>
  <si>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</si>
  <si>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</si>
  <si>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</si>
  <si>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</si>
  <si>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</si>
  <si>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</si>
  <si>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</si>
  <si>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</si>
  <si>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</si>
  <si>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</si>
  <si>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</si>
  <si>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</si>
  <si>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</si>
  <si>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</si>
  <si>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</si>
  <si>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</si>
  <si>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</si>
  <si>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</si>
  <si>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</si>
  <si>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</si>
  <si>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</si>
  <si>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</si>
  <si>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</si>
  <si>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</si>
  <si>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</si>
  <si>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</si>
  <si>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</si>
  <si>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</si>
  <si>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</si>
  <si>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</si>
  <si>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</si>
  <si>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</si>
  <si>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</si>
  <si>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</si>
  <si>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</si>
  <si>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</si>
  <si>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</si>
  <si>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</si>
  <si>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</si>
  <si>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</si>
  <si>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</si>
  <si>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</si>
  <si>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</si>
  <si>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</si>
  <si>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</si>
  <si>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</si>
  <si>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</si>
  <si>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</si>
  <si>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</si>
  <si>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</si>
  <si>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</si>
  <si>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</si>
  <si>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</si>
  <si>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</si>
  <si>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</si>
  <si>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</si>
  <si>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</si>
  <si>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</si>
  <si>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</si>
  <si>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</si>
  <si>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</si>
  <si>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</si>
  <si>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</si>
  <si>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</si>
  <si>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</si>
  <si>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</si>
  <si>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</si>
  <si>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</si>
  <si>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</si>
  <si>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</si>
  <si>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</si>
  <si>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</si>
  <si>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</si>
  <si>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</si>
  <si>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</si>
  <si>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</si>
  <si>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</si>
  <si>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</si>
  <si>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</si>
  <si>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</si>
  <si>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</si>
  <si>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</si>
  <si>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</si>
  <si>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</si>
  <si>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</si>
  <si>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</si>
  <si>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</si>
  <si>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</si>
  <si>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</si>
  <si>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</si>
  <si>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</si>
  <si>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</si>
  <si>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</si>
  <si>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</si>
  <si>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</si>
  <si>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</si>
  <si>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</si>
  <si>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</si>
  <si>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</si>
  <si>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</si>
  <si>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</si>
  <si>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</si>
  <si>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</si>
  <si>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</si>
  <si>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</si>
  <si>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</si>
  <si>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</si>
  <si>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</si>
  <si>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</si>
  <si>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</si>
  <si>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</si>
  <si>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</si>
  <si>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</si>
  <si>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</si>
  <si>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</si>
  <si>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</si>
  <si>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</si>
  <si>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</si>
  <si>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</si>
  <si>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</si>
  <si>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</si>
  <si>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</si>
  <si>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</si>
  <si>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</si>
  <si>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</si>
  <si>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</si>
  <si>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</si>
  <si>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</si>
  <si>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</si>
  <si>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</si>
  <si>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</si>
  <si>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</si>
  <si>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</si>
  <si>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</si>
  <si>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</si>
  <si>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</si>
  <si>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</si>
  <si>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</si>
  <si>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</si>
  <si>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</si>
  <si>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</si>
  <si>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</si>
  <si>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</si>
  <si>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</si>
  <si>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</si>
  <si>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</si>
  <si>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</si>
  <si>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</si>
  <si>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</si>
  <si>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</si>
  <si>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</si>
  <si>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</si>
  <si>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</si>
  <si>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</si>
  <si>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</si>
  <si>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</si>
  <si>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</si>
  <si>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</si>
  <si>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</si>
  <si>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</si>
  <si>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</si>
  <si>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</si>
  <si>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</si>
  <si>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</si>
  <si>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</si>
  <si>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</si>
  <si>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</si>
  <si>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</si>
  <si>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</si>
  <si>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</si>
  <si>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</si>
  <si>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</si>
  <si>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</si>
  <si>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</si>
  <si>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</si>
  <si>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</si>
  <si>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</si>
  <si>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</si>
  <si>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</si>
  <si>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</si>
  <si>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</si>
  <si>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</si>
  <si>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</si>
  <si>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</si>
  <si>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</si>
  <si>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</si>
  <si>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</si>
  <si>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</si>
  <si>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</si>
  <si>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</si>
  <si>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</si>
  <si>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</si>
  <si>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</si>
  <si>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</si>
  <si>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</si>
  <si>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</si>
  <si>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</si>
  <si>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</si>
  <si>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</si>
  <si>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</si>
  <si>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</si>
  <si>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</si>
  <si>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</si>
  <si>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</si>
  <si>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</si>
  <si>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</si>
  <si>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</si>
  <si>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</si>
  <si>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</si>
  <si>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</si>
  <si>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</si>
  <si>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</si>
  <si>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</si>
  <si>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</si>
  <si>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</si>
  <si>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</si>
  <si>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</si>
  <si>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</si>
  <si>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</si>
  <si>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</si>
  <si>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</si>
  <si>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</si>
  <si>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</si>
  <si>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</si>
  <si>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</si>
  <si>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</si>
  <si>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</si>
  <si>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</si>
  <si>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</si>
  <si>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</si>
  <si>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</si>
  <si>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</si>
  <si>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</si>
  <si>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</si>
  <si>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</si>
  <si>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</si>
  <si>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</si>
  <si>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</si>
  <si>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</si>
  <si>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</si>
  <si>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</si>
  <si>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</si>
  <si>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</si>
  <si>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</si>
  <si>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</si>
  <si>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</si>
  <si>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</si>
  <si>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</si>
  <si>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</si>
  <si>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</si>
  <si>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</si>
  <si>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</si>
  <si>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</si>
  <si>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</si>
  <si>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</si>
  <si>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</si>
  <si>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</si>
  <si>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</si>
  <si>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</si>
  <si>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</si>
  <si>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</si>
  <si>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</si>
  <si>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</si>
  <si>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</si>
  <si>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</si>
  <si>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</si>
  <si>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</si>
  <si>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</si>
  <si>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</si>
  <si>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</si>
  <si>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</si>
  <si>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</si>
  <si>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</si>
  <si>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</si>
  <si>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</si>
  <si>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</si>
  <si>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</si>
  <si>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</si>
  <si>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</si>
  <si>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</si>
  <si>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</si>
  <si>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</si>
  <si>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</si>
  <si>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</si>
  <si>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</si>
  <si>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</si>
  <si>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</si>
  <si>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</si>
  <si>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</si>
  <si>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</si>
  <si>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</si>
  <si>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</si>
  <si>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</si>
  <si>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</si>
  <si>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</si>
  <si>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</si>
  <si>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</si>
  <si>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</si>
  <si>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</si>
  <si>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</si>
  <si>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</si>
  <si>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</si>
  <si>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</si>
  <si>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</si>
  <si>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</si>
  <si>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</si>
  <si>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</si>
  <si>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</si>
  <si>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</si>
  <si>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</si>
  <si>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</si>
  <si>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</si>
  <si>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</si>
  <si>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</si>
  <si>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</si>
  <si>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</si>
  <si>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</si>
  <si>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</si>
  <si>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</si>
  <si>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</si>
  <si>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</si>
  <si>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</si>
  <si>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</si>
  <si>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</si>
  <si>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</si>
  <si>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</si>
  <si>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</si>
  <si>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</si>
  <si>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</si>
  <si>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</si>
  <si>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</si>
  <si>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</si>
  <si>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</si>
  <si>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</si>
  <si>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</si>
  <si>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</si>
  <si>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</si>
  <si>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</si>
  <si>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</si>
  <si>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</si>
  <si>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</si>
  <si>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</si>
  <si>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</si>
  <si>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</si>
  <si>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</si>
  <si>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</si>
  <si>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</si>
  <si>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</si>
  <si>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</si>
  <si>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</si>
  <si>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</si>
  <si>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</si>
  <si>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</si>
  <si>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</si>
  <si>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</si>
  <si>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</si>
  <si>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</si>
  <si>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</si>
  <si>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</si>
  <si>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</si>
  <si>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</si>
  <si>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</si>
  <si>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</si>
  <si>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</si>
  <si>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</si>
  <si>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</si>
  <si>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</si>
  <si>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</si>
  <si>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</si>
  <si>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</si>
  <si>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</si>
  <si>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</si>
  <si>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</si>
  <si>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</si>
  <si>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</si>
  <si>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</si>
  <si>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</si>
  <si>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</si>
  <si>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</si>
  <si>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</si>
  <si>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</si>
  <si>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</si>
  <si>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</si>
  <si>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</si>
  <si>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</si>
  <si>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</si>
  <si>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</si>
  <si>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</si>
  <si>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</si>
  <si>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</si>
  <si>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</si>
  <si>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</si>
  <si>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</si>
  <si>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</si>
  <si>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</si>
  <si>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</si>
  <si>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</si>
  <si>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</si>
  <si>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</si>
  <si>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</si>
  <si>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</si>
  <si>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</si>
  <si>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</si>
  <si>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</si>
  <si>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</si>
  <si>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</si>
  <si>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</si>
  <si>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</si>
  <si>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</si>
  <si>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</si>
  <si>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</si>
  <si>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</si>
  <si>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</si>
  <si>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</si>
  <si>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</si>
  <si>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</si>
  <si>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</si>
  <si>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</si>
  <si>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</si>
  <si>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</si>
  <si>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</si>
  <si>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</si>
  <si>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</si>
  <si>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</si>
  <si>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</si>
  <si>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</si>
  <si>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</si>
  <si>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</si>
  <si>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</si>
  <si>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</si>
  <si>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</si>
  <si>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</si>
  <si>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</si>
  <si>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</si>
  <si>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</si>
  <si>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</si>
  <si>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</si>
  <si>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</si>
  <si>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</si>
  <si>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</si>
  <si>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</si>
  <si>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</si>
  <si>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</si>
  <si>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</si>
  <si>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</si>
  <si>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</si>
  <si>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</si>
  <si>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</si>
  <si>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</si>
  <si>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</si>
  <si>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</si>
  <si>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</si>
  <si>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</si>
  <si>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</si>
  <si>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</si>
  <si>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</si>
  <si>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</si>
  <si>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</si>
  <si>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</si>
  <si>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</si>
  <si>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</si>
  <si>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</si>
  <si>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</si>
  <si>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</si>
  <si>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</si>
  <si>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</si>
  <si>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</si>
  <si>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</si>
  <si>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</si>
  <si>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</si>
  <si>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</si>
  <si>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</si>
  <si>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</si>
  <si>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</si>
  <si>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</si>
  <si>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</si>
  <si>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</si>
  <si>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</si>
  <si>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</si>
  <si>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</si>
  <si>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</si>
  <si>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</si>
  <si>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</si>
  <si>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</si>
  <si>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</si>
  <si>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</si>
  <si>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</si>
  <si>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</si>
  <si>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</si>
  <si>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</si>
  <si>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</si>
  <si>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</si>
  <si>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</si>
  <si>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</si>
  <si>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</si>
  <si>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</si>
  <si>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</si>
  <si>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</si>
  <si>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</si>
  <si>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</si>
  <si>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</si>
  <si>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</si>
  <si>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</si>
  <si>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</si>
  <si>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</si>
  <si>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</si>
  <si>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</si>
  <si>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</si>
  <si>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</si>
  <si>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</si>
  <si>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</si>
  <si>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</si>
  <si>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</si>
  <si>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</si>
  <si>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</si>
  <si>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</si>
  <si>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</si>
  <si>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</si>
  <si>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</si>
  <si>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</si>
  <si>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</si>
  <si>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</si>
  <si>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</si>
  <si>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</si>
  <si>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</si>
  <si>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</si>
  <si>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</si>
  <si>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</si>
  <si>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</si>
  <si>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</si>
  <si>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</si>
  <si>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</si>
  <si>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</si>
  <si>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</si>
  <si>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</si>
  <si>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</si>
  <si>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</si>
  <si>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</si>
  <si>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</si>
  <si>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</si>
  <si>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</si>
  <si>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</si>
  <si>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</si>
  <si>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</si>
  <si>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</si>
  <si>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</si>
  <si>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</si>
  <si>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</si>
  <si>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</si>
  <si>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</si>
  <si>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</si>
  <si>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</si>
  <si>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</si>
  <si>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</si>
  <si>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</si>
  <si>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</si>
  <si>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</si>
  <si>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</si>
  <si>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</si>
  <si>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</si>
  <si>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</si>
  <si>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</si>
  <si>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</si>
  <si>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</si>
  <si>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</si>
  <si>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</si>
  <si>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</si>
  <si>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</si>
  <si>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</si>
  <si>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</si>
  <si>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</si>
  <si>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</si>
  <si>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</si>
  <si>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</si>
  <si>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</si>
  <si>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</si>
  <si>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</si>
  <si>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</si>
  <si>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</si>
  <si>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</si>
  <si>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</si>
  <si>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</si>
  <si>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</si>
  <si>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</si>
  <si>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</si>
  <si>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</si>
  <si>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</si>
  <si>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</si>
  <si>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</si>
  <si>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</si>
  <si>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</si>
  <si>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</si>
  <si>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</si>
  <si>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</si>
  <si>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</si>
  <si>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</si>
  <si>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</si>
  <si>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</si>
  <si>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</si>
  <si>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</si>
  <si>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</si>
  <si>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</si>
  <si>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</si>
  <si>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</si>
  <si>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</si>
  <si>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</si>
  <si>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</si>
  <si>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</si>
  <si>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</si>
  <si>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</si>
  <si>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</si>
  <si>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</si>
  <si>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</si>
  <si>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</si>
  <si>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</si>
  <si>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</si>
  <si>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</si>
  <si>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</si>
  <si>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</si>
  <si>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</si>
  <si>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</si>
  <si>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</si>
  <si>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</si>
  <si>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</si>
  <si>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</si>
  <si>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</si>
  <si>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</si>
  <si>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</si>
  <si>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</si>
  <si>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</si>
  <si>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</si>
  <si>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</si>
  <si>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</si>
  <si>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</si>
  <si>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</si>
  <si>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</si>
  <si>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</si>
  <si>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</si>
  <si>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</si>
  <si>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</si>
  <si>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</si>
  <si>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</si>
  <si>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</si>
  <si>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</si>
  <si>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</si>
  <si>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</si>
  <si>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</si>
  <si>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</si>
  <si>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</si>
  <si>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</si>
  <si>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</si>
  <si>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</si>
  <si>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</si>
  <si>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</si>
  <si>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</si>
  <si>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</si>
  <si>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</si>
  <si>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</si>
  <si>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</si>
  <si>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</si>
  <si>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</si>
  <si>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</si>
  <si>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</si>
  <si>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</si>
  <si>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</si>
  <si>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</si>
  <si>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</si>
  <si>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</si>
  <si>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</si>
  <si>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</si>
  <si>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</si>
  <si>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</si>
  <si>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</si>
  <si>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</si>
  <si>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</si>
  <si>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</si>
  <si>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</si>
  <si>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</si>
  <si>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</si>
  <si>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</si>
  <si>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</si>
  <si>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</si>
  <si>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</si>
  <si>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</si>
  <si>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</si>
  <si>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</si>
  <si>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</si>
  <si>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</si>
  <si>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</si>
  <si>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</si>
  <si>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</si>
  <si>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</si>
  <si>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</si>
  <si>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</si>
  <si>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</si>
  <si>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</si>
  <si>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</si>
  <si>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</si>
  <si>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</si>
  <si>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</si>
  <si>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</si>
  <si>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</si>
  <si>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</si>
  <si>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</si>
  <si>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</si>
  <si>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</si>
  <si>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</si>
  <si>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</si>
  <si>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</si>
  <si>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</si>
  <si>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</si>
  <si>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</si>
  <si>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</si>
  <si>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</si>
  <si>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</si>
  <si>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</si>
  <si>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</si>
  <si>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</si>
  <si>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</si>
  <si>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</si>
  <si>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</si>
  <si>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</si>
  <si>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</si>
  <si>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</si>
  <si>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</si>
  <si>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</si>
  <si>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</si>
  <si>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</si>
  <si>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</si>
  <si>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</si>
  <si>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</si>
  <si>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</si>
  <si>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</si>
  <si>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</si>
  <si>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</si>
  <si>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</si>
  <si>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</si>
  <si>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</si>
  <si>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</si>
  <si>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</si>
  <si>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</si>
  <si>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</si>
  <si>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</si>
  <si>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</si>
  <si>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</si>
  <si>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</si>
  <si>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</si>
  <si>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</si>
  <si>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</si>
  <si>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</si>
  <si>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</si>
  <si>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</si>
  <si>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</si>
  <si>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</si>
  <si>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</si>
  <si>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</si>
  <si>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</si>
  <si>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</si>
  <si>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</si>
  <si>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</si>
  <si>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</si>
  <si>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</si>
  <si>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</si>
  <si>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</si>
  <si>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</si>
  <si>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</si>
  <si>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</si>
  <si>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</si>
  <si>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</si>
  <si>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</si>
  <si>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</si>
  <si>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</si>
  <si>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</si>
  <si>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</si>
  <si>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</si>
  <si>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</si>
  <si>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</si>
  <si>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</si>
  <si>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</si>
  <si>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</si>
  <si>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</si>
  <si>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</si>
  <si>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</si>
  <si>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</si>
  <si>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</si>
  <si>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</si>
  <si>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</si>
  <si>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</si>
  <si>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</si>
  <si>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</si>
  <si>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</si>
  <si>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</si>
  <si>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</si>
  <si>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</si>
  <si>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</si>
  <si>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</si>
  <si>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</si>
  <si>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</si>
  <si>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</si>
  <si>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</si>
  <si>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</si>
  <si>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</si>
  <si>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</si>
  <si>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</si>
  <si>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</si>
  <si>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</si>
  <si>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</si>
  <si>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</si>
  <si>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</si>
  <si>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</si>
  <si>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</si>
  <si>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</si>
  <si>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</si>
  <si>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</si>
  <si>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</si>
  <si>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</si>
  <si>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</si>
  <si>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</si>
  <si>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</si>
  <si>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</si>
  <si>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</si>
  <si>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</si>
  <si>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</si>
  <si>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</si>
  <si>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</si>
  <si>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</si>
  <si>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</si>
  <si>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</si>
  <si>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</si>
  <si>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</si>
  <si>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</si>
  <si>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</si>
  <si>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</si>
  <si>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</si>
  <si>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</si>
  <si>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</si>
  <si>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</si>
  <si>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</si>
  <si>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</si>
  <si>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</si>
  <si>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</si>
  <si>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</si>
  <si>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</si>
  <si>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</si>
  <si>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</si>
  <si>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</si>
  <si>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</si>
  <si>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</si>
  <si>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</si>
  <si>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</si>
  <si>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</si>
  <si>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</si>
  <si>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</si>
  <si>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</si>
  <si>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</si>
  <si>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</si>
  <si>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</si>
  <si>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</si>
  <si>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</si>
  <si>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</si>
  <si>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</si>
  <si>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</si>
  <si>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</si>
  <si>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</si>
  <si>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</si>
  <si>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</si>
  <si>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</si>
  <si>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</si>
  <si>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</si>
  <si>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</si>
  <si>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</si>
  <si>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</si>
  <si>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</si>
  <si>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</si>
  <si>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</si>
  <si>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</si>
  <si>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</si>
  <si>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</si>
  <si>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</si>
  <si>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</si>
  <si>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</si>
  <si>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</si>
  <si>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</si>
  <si>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</si>
  <si>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</si>
  <si>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</si>
  <si>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</si>
  <si>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</si>
  <si>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</si>
  <si>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</si>
  <si>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</si>
  <si>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</si>
  <si>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</si>
  <si>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</si>
  <si>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</si>
  <si>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</si>
  <si>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</si>
  <si>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</si>
  <si>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</si>
  <si>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</si>
  <si>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</si>
  <si>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</si>
  <si>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</si>
  <si>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</si>
  <si>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</si>
  <si>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</si>
  <si>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</si>
  <si>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</si>
  <si>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</si>
  <si>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</si>
  <si>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</si>
  <si>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</si>
  <si>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</si>
  <si>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</si>
  <si>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</si>
  <si>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</si>
  <si>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</si>
  <si>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</si>
  <si>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</si>
  <si>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</si>
  <si>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</si>
  <si>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</si>
  <si>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</si>
  <si>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</si>
  <si>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</si>
  <si>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</si>
  <si>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</si>
  <si>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</si>
  <si>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</si>
  <si>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</si>
  <si>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</si>
  <si>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</si>
  <si>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</si>
  <si>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</si>
  <si>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</si>
  <si>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</si>
  <si>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</si>
  <si>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</si>
  <si>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</si>
  <si>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</si>
  <si>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</si>
  <si>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</si>
  <si>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</si>
  <si>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</si>
  <si>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</si>
  <si>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</si>
  <si>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</si>
  <si>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</si>
  <si>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</si>
  <si>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</si>
  <si>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</si>
  <si>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</si>
  <si>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</si>
  <si>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</si>
  <si>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</si>
  <si>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</si>
  <si>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</si>
  <si>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</si>
  <si>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</si>
  <si>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</si>
  <si>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</si>
  <si>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</si>
  <si>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</si>
  <si>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</si>
  <si>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</si>
  <si>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</si>
  <si>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</si>
  <si>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</si>
  <si>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</si>
  <si>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</si>
  <si>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</si>
  <si>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</si>
  <si>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</si>
  <si>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</si>
  <si>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</si>
  <si>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</si>
  <si>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</si>
  <si>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</si>
  <si>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</si>
  <si>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</si>
  <si>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</si>
  <si>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</si>
  <si>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</si>
  <si>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</si>
  <si>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</si>
  <si>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</si>
  <si>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</si>
  <si>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</si>
  <si>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</si>
  <si>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</si>
  <si>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</si>
  <si>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</si>
  <si>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</si>
  <si>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</si>
  <si>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</si>
  <si>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</si>
  <si>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</si>
  <si>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</si>
  <si>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</si>
  <si>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</si>
  <si>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</si>
  <si>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</si>
  <si>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</si>
  <si>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</si>
  <si>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</si>
  <si>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</si>
  <si>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</si>
  <si>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</si>
  <si>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</si>
  <si>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</si>
  <si>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</si>
  <si>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</si>
  <si>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</si>
  <si>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</si>
  <si>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</si>
  <si>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</si>
  <si>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</si>
  <si>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</si>
  <si>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</si>
  <si>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</si>
  <si>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</si>
  <si>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</si>
  <si>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</si>
  <si>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</si>
  <si>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</si>
  <si>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</si>
  <si>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</si>
  <si>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</si>
  <si>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</si>
  <si>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</si>
  <si>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</si>
  <si>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</si>
  <si>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</si>
  <si>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</si>
  <si>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</si>
  <si>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</si>
  <si>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</si>
  <si>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</si>
  <si>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</si>
  <si>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</si>
  <si>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</si>
  <si>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</si>
  <si>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</si>
  <si>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</si>
  <si>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</si>
  <si>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</si>
  <si>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</si>
  <si>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</si>
  <si>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</si>
  <si>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</si>
  <si>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</si>
  <si>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</si>
  <si>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</si>
  <si>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</si>
  <si>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</si>
  <si>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</si>
  <si>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</si>
  <si>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</si>
  <si>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</si>
  <si>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</si>
  <si>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</si>
  <si>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</si>
  <si>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</si>
  <si>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</si>
  <si>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</si>
  <si>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</si>
  <si>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</si>
  <si>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</si>
  <si>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</si>
  <si>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</si>
  <si>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</si>
  <si>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</si>
  <si>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</si>
  <si>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</si>
  <si>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</si>
  <si>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</si>
  <si>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</si>
  <si>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</si>
  <si>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</si>
  <si>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</si>
  <si>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</si>
  <si>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</si>
  <si>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</si>
  <si>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</si>
  <si>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</si>
  <si>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</si>
  <si>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</si>
  <si>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</si>
  <si>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</si>
  <si>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</si>
  <si>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</si>
  <si>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</si>
  <si>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</si>
  <si>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</si>
  <si>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</si>
  <si>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</si>
  <si>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</si>
  <si>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</si>
  <si>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</si>
  <si>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</si>
  <si>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</si>
  <si>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</si>
  <si>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</si>
  <si>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</si>
  <si>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</si>
  <si>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</si>
  <si>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</si>
  <si>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</si>
  <si>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</si>
  <si>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</si>
  <si>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</si>
  <si>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</si>
  <si>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</si>
  <si>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</si>
  <si>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</si>
  <si>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</si>
  <si>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</si>
  <si>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</si>
  <si>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</si>
  <si>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</si>
  <si>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</si>
  <si>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</si>
  <si>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</si>
  <si>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</si>
  <si>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</si>
  <si>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</si>
  <si>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</si>
  <si>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</si>
  <si>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</si>
  <si>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</si>
  <si>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</si>
  <si>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</si>
  <si>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</si>
  <si>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</si>
  <si>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</si>
  <si>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</si>
  <si>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</si>
  <si>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</si>
  <si>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</si>
  <si>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</si>
  <si>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</si>
  <si>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</si>
  <si>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</si>
  <si>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</si>
  <si>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</si>
  <si>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</si>
  <si>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</si>
  <si>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</si>
  <si>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</si>
  <si>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</si>
  <si>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</si>
  <si>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</si>
  <si>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</si>
  <si>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</si>
  <si>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</si>
  <si>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</si>
  <si>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</si>
  <si>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</si>
  <si>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</si>
  <si>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</si>
  <si>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</si>
  <si>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</si>
  <si>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</si>
  <si>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</si>
  <si>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</si>
  <si>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</si>
  <si>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</si>
  <si>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</si>
  <si>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</si>
  <si>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</si>
  <si>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</si>
  <si>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</si>
  <si>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</si>
  <si>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</si>
  <si>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</si>
  <si>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</si>
  <si>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</si>
  <si>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</si>
  <si>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</si>
  <si>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</si>
  <si>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</si>
  <si>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</si>
  <si>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</si>
  <si>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</si>
  <si>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</si>
  <si>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</si>
  <si>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</si>
  <si>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</si>
  <si>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</si>
  <si>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</si>
  <si>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</si>
  <si>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</si>
  <si>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</si>
  <si>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</si>
  <si>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</si>
  <si>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</si>
  <si>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</si>
  <si>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</si>
  <si>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</si>
  <si>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</si>
  <si>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</si>
  <si>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</si>
  <si>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</si>
  <si>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</si>
  <si>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</si>
  <si>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</si>
  <si>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</si>
  <si>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</si>
  <si>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</si>
  <si>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</si>
  <si>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</si>
  <si>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</si>
  <si>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</si>
  <si>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</si>
  <si>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</si>
  <si>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</si>
  <si>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</si>
  <si>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</si>
  <si>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</si>
  <si>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</si>
  <si>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</si>
  <si>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</si>
  <si>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</si>
  <si>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</si>
  <si>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</si>
  <si>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</si>
  <si>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</si>
  <si>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</si>
  <si>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</si>
  <si>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</si>
  <si>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</si>
  <si>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</si>
  <si>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</si>
  <si>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</si>
  <si>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</si>
  <si>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</si>
  <si>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</si>
  <si>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</si>
  <si>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</si>
  <si>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</si>
  <si>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</si>
  <si>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</si>
  <si>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</si>
  <si>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</si>
  <si>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</si>
  <si>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</si>
  <si>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</si>
  <si>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</si>
  <si>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</si>
  <si>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</si>
  <si>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</si>
  <si>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</si>
  <si>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</si>
  <si>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</si>
  <si>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</si>
  <si>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</si>
  <si>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</si>
  <si>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</si>
  <si>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</si>
  <si>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</si>
  <si>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</si>
  <si>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</si>
  <si>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</si>
  <si>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</si>
  <si>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</si>
  <si>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</si>
  <si>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</si>
  <si>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</si>
  <si>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</si>
  <si>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</si>
  <si>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</si>
  <si>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</si>
  <si>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</si>
  <si>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</si>
  <si>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</si>
  <si>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</si>
  <si>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</si>
  <si>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</si>
  <si>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</si>
  <si>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</si>
  <si>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</si>
  <si>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</si>
  <si>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</si>
  <si>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</si>
  <si>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</si>
  <si>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</si>
  <si>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</si>
  <si>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</si>
  <si>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</si>
  <si>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</si>
  <si>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</si>
  <si>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</si>
  <si>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</si>
  <si>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</si>
  <si>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</si>
  <si>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</si>
  <si>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</si>
  <si>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</si>
  <si>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</si>
  <si>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</si>
  <si>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</si>
  <si>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</si>
  <si>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</si>
  <si>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</si>
  <si>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</si>
  <si>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</si>
  <si>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</si>
  <si>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</si>
  <si>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</si>
  <si>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</si>
  <si>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</si>
  <si>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</si>
  <si>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</si>
  <si>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</si>
  <si>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</si>
  <si>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</si>
  <si>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</si>
  <si>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</si>
  <si>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</si>
  <si>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</si>
  <si>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</si>
  <si>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</si>
  <si>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</si>
  <si>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</si>
  <si>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</si>
  <si>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</si>
  <si>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</si>
  <si>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</si>
  <si>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</si>
  <si>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</si>
  <si>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</si>
  <si>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</si>
  <si>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</si>
  <si>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</si>
  <si>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</si>
  <si>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</si>
  <si>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</si>
  <si>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</si>
  <si>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</si>
  <si>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</si>
  <si>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</si>
  <si>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</si>
  <si>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</si>
  <si>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</si>
  <si>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</si>
  <si>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</si>
  <si>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</si>
  <si>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</si>
  <si>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</si>
  <si>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</si>
  <si>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</si>
  <si>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</si>
  <si>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</si>
  <si>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</si>
  <si>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</si>
  <si>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</si>
  <si>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</si>
  <si>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</si>
  <si>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</si>
  <si>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</si>
  <si>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</si>
  <si>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</si>
  <si>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</si>
  <si>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</si>
  <si>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</si>
  <si>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</si>
  <si>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</si>
  <si>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</si>
  <si>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</si>
  <si>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</si>
  <si>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</si>
  <si>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</si>
  <si>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</si>
  <si>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</si>
  <si>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</si>
  <si>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</si>
  <si>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</si>
  <si>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</si>
  <si>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</si>
  <si>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</si>
  <si>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</si>
  <si>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</si>
  <si>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</si>
  <si>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</si>
  <si>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</si>
  <si>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</si>
  <si>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</si>
  <si>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</si>
  <si>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</si>
  <si>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</si>
  <si>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</si>
  <si>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</si>
  <si>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</si>
  <si>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</si>
  <si>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</si>
  <si>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</si>
  <si>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</si>
  <si>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</si>
  <si>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</si>
  <si>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</si>
  <si>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</si>
  <si>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</si>
  <si>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</si>
  <si>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</si>
  <si>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</si>
  <si>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</si>
  <si>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</si>
  <si>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</si>
  <si>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</si>
  <si>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</si>
  <si>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</si>
  <si>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</si>
  <si>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</si>
  <si>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</si>
  <si>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</si>
  <si>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</si>
  <si>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</si>
  <si>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</si>
  <si>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</si>
  <si>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</si>
  <si>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</si>
  <si>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</si>
  <si>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</si>
  <si>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</si>
  <si>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</si>
  <si>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</si>
  <si>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</si>
  <si>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</si>
  <si>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</si>
  <si>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</si>
  <si>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</si>
  <si>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</si>
  <si>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</si>
  <si>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</si>
  <si>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</si>
  <si>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</si>
  <si>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</si>
  <si>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</si>
  <si>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</si>
  <si>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</si>
  <si>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</si>
  <si>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</si>
  <si>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</si>
  <si>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</si>
  <si>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</si>
  <si>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</si>
  <si>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</si>
  <si>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</si>
  <si>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</si>
  <si>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</si>
  <si>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</si>
  <si>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</si>
  <si>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</si>
  <si>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</si>
  <si>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</si>
  <si>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</si>
  <si>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</si>
  <si>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</si>
  <si>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</si>
  <si>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</si>
  <si>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</si>
  <si>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</si>
  <si>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</si>
  <si>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</si>
  <si>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</si>
  <si>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</si>
  <si>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</si>
  <si>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</si>
  <si>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</si>
  <si>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</si>
  <si>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</si>
  <si>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</si>
  <si>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</si>
  <si>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</si>
  <si>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</si>
  <si>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</si>
  <si>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</si>
  <si>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</si>
  <si>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</si>
  <si>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</si>
  <si>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</si>
  <si>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</si>
  <si>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</si>
  <si>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</si>
  <si>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</si>
  <si>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</si>
  <si>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</si>
  <si>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</si>
  <si>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</si>
  <si>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</si>
  <si>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</si>
  <si>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</si>
  <si>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</si>
  <si>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</si>
  <si>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</si>
  <si>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</si>
  <si>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</si>
  <si>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</si>
  <si>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</si>
  <si>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</si>
  <si>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</si>
  <si>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</si>
  <si>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</si>
  <si>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</si>
  <si>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</si>
  <si>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</si>
  <si>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</si>
  <si>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</si>
  <si>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</si>
  <si>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</si>
  <si>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</si>
  <si>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</si>
  <si>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</si>
  <si>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</si>
  <si>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</si>
  <si>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</si>
  <si>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</si>
  <si>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</si>
  <si>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</si>
  <si>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</si>
  <si>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</si>
  <si>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</si>
  <si>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</si>
  <si>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</si>
  <si>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</si>
  <si>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</si>
  <si>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</si>
  <si>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</si>
  <si>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</si>
  <si>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</si>
  <si>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</si>
  <si>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</si>
  <si>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</si>
  <si>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</si>
  <si>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</si>
  <si>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</si>
  <si>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</si>
  <si>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</si>
  <si>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</si>
  <si>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</si>
  <si>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</si>
  <si>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</si>
  <si>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</si>
  <si>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</si>
  <si>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</si>
  <si>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</si>
  <si>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</si>
  <si>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</si>
  <si>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</si>
  <si>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</si>
  <si>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</si>
  <si>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</si>
  <si>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</si>
  <si>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</si>
  <si>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</si>
  <si>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</si>
  <si>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</si>
  <si>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</si>
  <si>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</si>
  <si>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</si>
  <si>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</si>
  <si>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</si>
  <si>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</si>
  <si>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</si>
  <si>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</si>
  <si>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</si>
  <si>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</si>
  <si>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</si>
  <si>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</si>
  <si>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</si>
  <si>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</si>
  <si>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</si>
  <si>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</si>
  <si>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</si>
  <si>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</si>
  <si>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</si>
  <si>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</si>
  <si>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</si>
  <si>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</si>
  <si>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</si>
  <si>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</si>
  <si>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</si>
  <si>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</si>
  <si>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</si>
  <si>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</si>
  <si>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</si>
  <si>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</si>
  <si>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</si>
  <si>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</si>
  <si>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</si>
  <si>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</si>
  <si>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</si>
  <si>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</si>
  <si>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</si>
  <si>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</si>
  <si>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</si>
  <si>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</si>
  <si>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</si>
  <si>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</si>
  <si>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</si>
  <si>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</si>
  <si>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</si>
  <si>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</si>
  <si>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</si>
  <si>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</si>
  <si>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</si>
  <si>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</si>
  <si>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</si>
  <si>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</si>
  <si>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</si>
  <si>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</si>
  <si>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</si>
  <si>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</si>
  <si>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</si>
  <si>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</si>
  <si>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</si>
  <si>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</si>
  <si>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</si>
  <si>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</si>
  <si>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</si>
  <si>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</si>
  <si>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</si>
  <si>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</si>
  <si>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</si>
  <si>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</si>
  <si>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</si>
  <si>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</si>
  <si>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</si>
  <si>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</si>
  <si>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</si>
  <si>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</si>
  <si>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</si>
  <si>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</si>
  <si>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</si>
  <si>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</si>
  <si>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</si>
  <si>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</si>
  <si>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</si>
  <si>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</si>
  <si>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</si>
  <si>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</si>
  <si>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</si>
  <si>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</si>
  <si>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</si>
  <si>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</si>
  <si>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</si>
  <si>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</si>
  <si>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</si>
  <si>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</si>
  <si>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</si>
  <si>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</si>
  <si>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</si>
  <si>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</si>
  <si>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</si>
  <si>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</si>
  <si>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</si>
  <si>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</si>
  <si>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</si>
  <si>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</si>
  <si>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</si>
  <si>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</si>
  <si>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</si>
  <si>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</si>
  <si>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</si>
  <si>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</si>
  <si>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</si>
  <si>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</si>
  <si>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</si>
  <si>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</si>
  <si>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</si>
  <si>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</si>
  <si>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</si>
  <si>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</si>
  <si>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</si>
  <si>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</si>
  <si>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</si>
  <si>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</si>
  <si>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</si>
  <si>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</si>
  <si>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</si>
  <si>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</si>
  <si>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</si>
  <si>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</si>
  <si>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</si>
  <si>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</si>
  <si>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</si>
  <si>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</si>
  <si>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</si>
  <si>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</si>
  <si>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</si>
  <si>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</si>
  <si>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</si>
  <si>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</si>
  <si>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</si>
  <si>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</si>
  <si>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</si>
  <si>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</si>
  <si>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</si>
  <si>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</si>
  <si>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</si>
  <si>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</si>
  <si>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</si>
  <si>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</si>
  <si>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</si>
  <si>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</si>
  <si>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</si>
  <si>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</si>
  <si>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</si>
  <si>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</si>
  <si>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</si>
  <si>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</si>
  <si>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</si>
  <si>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</si>
  <si>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</si>
  <si>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</si>
  <si>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</si>
  <si>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</si>
  <si>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</si>
  <si>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</si>
  <si>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</si>
  <si>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</si>
  <si>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</si>
  <si>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</si>
  <si>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</si>
  <si>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</si>
  <si>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</si>
  <si>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</si>
  <si>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</si>
  <si>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</si>
  <si>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</si>
  <si>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</si>
  <si>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</si>
  <si>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</si>
  <si>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</si>
  <si>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</si>
  <si>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</si>
  <si>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</si>
  <si>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</si>
  <si>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</si>
  <si>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</si>
  <si>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</si>
  <si>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</si>
  <si>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</si>
  <si>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</si>
  <si>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</si>
  <si>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</si>
  <si>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</si>
  <si>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</si>
  <si>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</si>
  <si>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</si>
  <si>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</si>
  <si>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</si>
  <si>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</si>
  <si>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</si>
  <si>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</si>
  <si>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</si>
  <si>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</si>
  <si>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</si>
  <si>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</si>
  <si>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</si>
  <si>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</si>
  <si>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</si>
  <si>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</si>
  <si>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</si>
  <si>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</si>
  <si>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</si>
  <si>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</si>
  <si>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</si>
  <si>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</si>
  <si>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</si>
  <si>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</si>
  <si>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</si>
  <si>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</si>
  <si>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</si>
  <si>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</si>
  <si>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</si>
  <si>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</si>
  <si>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</si>
  <si>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</si>
  <si>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</si>
  <si>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</si>
  <si>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</si>
  <si>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</si>
  <si>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</si>
  <si>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</si>
  <si>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</si>
  <si>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</si>
  <si>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</si>
  <si>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</si>
  <si>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</si>
  <si>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</si>
  <si>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</si>
  <si>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</si>
  <si>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</si>
  <si>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</si>
  <si>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</si>
  <si>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</si>
  <si>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</si>
  <si>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</si>
  <si>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</si>
  <si>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</si>
  <si>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</si>
  <si>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</si>
  <si>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</si>
  <si>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</si>
  <si>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</si>
  <si>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</si>
  <si>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</si>
  <si>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</si>
  <si>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</si>
  <si>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</si>
  <si>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</si>
  <si>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</si>
  <si>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</si>
  <si>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</si>
  <si>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</si>
  <si>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</si>
  <si>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</si>
  <si>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</si>
  <si>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</si>
  <si>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</si>
  <si>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</si>
  <si>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</si>
  <si>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</si>
  <si>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</si>
  <si>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</si>
  <si>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</si>
  <si>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</si>
  <si>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</si>
  <si>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</si>
  <si>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</si>
  <si>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</si>
  <si>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</si>
  <si>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</si>
  <si>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</si>
  <si>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</si>
  <si>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</si>
  <si>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</si>
  <si>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</si>
  <si>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</si>
  <si>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</si>
  <si>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</si>
  <si>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</si>
  <si>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</si>
  <si>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</si>
  <si>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</si>
  <si>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</si>
  <si>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</si>
  <si>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</si>
  <si>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</si>
  <si>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</si>
  <si>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</si>
  <si>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</si>
  <si>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</si>
  <si>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</si>
  <si>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</si>
  <si>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</si>
  <si>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</si>
  <si>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</si>
  <si>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</si>
  <si>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</si>
  <si>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</si>
  <si>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</si>
  <si>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</si>
  <si>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</si>
  <si>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</si>
  <si>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</si>
  <si>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</si>
  <si>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</si>
  <si>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</si>
  <si>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</si>
  <si>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</si>
  <si>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</si>
  <si>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</si>
  <si>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</si>
  <si>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</si>
  <si>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</si>
  <si>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</si>
  <si>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</si>
  <si>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</si>
  <si>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</si>
  <si>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</si>
  <si>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</si>
  <si>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</si>
  <si>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</si>
  <si>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</si>
  <si>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</si>
  <si>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</si>
  <si>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</si>
  <si>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</si>
  <si>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</si>
  <si>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</si>
  <si>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</si>
  <si>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</si>
  <si>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</si>
  <si>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</si>
  <si>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</si>
  <si>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</si>
  <si>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</si>
  <si>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</si>
  <si>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</si>
  <si>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</si>
  <si>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</si>
  <si>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</si>
  <si>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</si>
  <si>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</si>
  <si>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</si>
  <si>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</si>
  <si>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</si>
  <si>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</si>
  <si>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</si>
  <si>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</si>
  <si>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</si>
  <si>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</si>
  <si>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</si>
  <si>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</si>
  <si>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</si>
  <si>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</si>
  <si>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</si>
  <si>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</si>
  <si>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</si>
  <si>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</si>
  <si>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</si>
  <si>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</si>
  <si>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</si>
  <si>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</si>
  <si>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</si>
  <si>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</si>
  <si>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</si>
  <si>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</si>
  <si>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</si>
  <si>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</si>
  <si>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</si>
  <si>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</si>
  <si>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</si>
  <si>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</si>
  <si>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</si>
  <si>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</si>
  <si>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</si>
  <si>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</si>
  <si>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</si>
  <si>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</si>
  <si>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</si>
  <si>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</si>
  <si>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</si>
  <si>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</si>
  <si>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</si>
  <si>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</si>
  <si>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</si>
  <si>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</si>
  <si>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</si>
  <si>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</si>
  <si>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</si>
  <si>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</si>
  <si>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</si>
  <si>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</si>
  <si>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</si>
  <si>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</si>
  <si>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</si>
  <si>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</si>
  <si>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</si>
  <si>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</si>
  <si>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</si>
  <si>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</si>
  <si>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</si>
  <si>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</si>
  <si>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</si>
  <si>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</si>
  <si>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</si>
  <si>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</si>
  <si>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</si>
  <si>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</si>
  <si>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</si>
  <si>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</si>
  <si>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</si>
  <si>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</si>
  <si>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</si>
  <si>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</si>
  <si>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</si>
  <si>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</si>
  <si>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</si>
  <si>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</si>
  <si>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</si>
  <si>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</si>
  <si>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</si>
  <si>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</si>
  <si>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</si>
  <si>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</si>
  <si>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</si>
  <si>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</si>
  <si>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</si>
  <si>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</si>
  <si>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</si>
  <si>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</si>
  <si>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</si>
  <si>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</si>
  <si>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</si>
  <si>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</si>
  <si>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</si>
  <si>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</si>
  <si>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</si>
  <si>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</si>
  <si>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</si>
  <si>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</si>
  <si>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</si>
  <si>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</si>
  <si>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</si>
  <si>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</si>
  <si>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</si>
  <si>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</si>
  <si>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</si>
  <si>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</si>
  <si>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</si>
  <si>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</si>
  <si>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</si>
  <si>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</si>
  <si>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</si>
  <si>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</si>
  <si>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</si>
  <si>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</si>
  <si>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</si>
  <si>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</si>
  <si>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</si>
  <si>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</si>
  <si>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</si>
  <si>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</si>
  <si>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</si>
  <si>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</si>
  <si>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</si>
  <si>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</si>
  <si>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</si>
  <si>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</si>
  <si>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</si>
  <si>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</si>
  <si>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</si>
  <si>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</si>
  <si>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</si>
  <si>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</si>
  <si>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</si>
  <si>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</si>
  <si>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</si>
  <si>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</si>
  <si>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</si>
  <si>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</si>
  <si>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</si>
  <si>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</si>
  <si>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</si>
  <si>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</si>
  <si>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</si>
  <si>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</si>
  <si>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</si>
  <si>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</si>
  <si>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</si>
  <si>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</si>
  <si>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</si>
  <si>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</si>
  <si>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</si>
  <si>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</si>
  <si>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</si>
  <si>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</si>
  <si>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</si>
  <si>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</si>
  <si>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</si>
  <si>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</si>
  <si>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</si>
  <si>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</si>
  <si>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</si>
  <si>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</si>
  <si>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</si>
  <si>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</si>
  <si>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</si>
  <si>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</si>
  <si>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</si>
  <si>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</si>
  <si>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</si>
  <si>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</si>
  <si>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</si>
  <si>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</si>
  <si>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</si>
  <si>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</si>
  <si>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</si>
  <si>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</si>
  <si>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</si>
  <si>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</si>
  <si>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</si>
  <si>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</si>
  <si>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</si>
  <si>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</si>
  <si>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</si>
  <si>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</si>
  <si>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</si>
  <si>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</si>
  <si>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</si>
  <si>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</si>
  <si>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</si>
  <si>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</si>
  <si>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</si>
  <si>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</si>
  <si>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</si>
  <si>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</si>
  <si>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</si>
  <si>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</si>
  <si>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</si>
  <si>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</si>
  <si>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</si>
  <si>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</si>
  <si>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</si>
  <si>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</si>
  <si>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</si>
  <si>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</si>
  <si>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</si>
  <si>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</si>
  <si>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</si>
  <si>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</si>
  <si>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</si>
  <si>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</si>
  <si>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</si>
  <si>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</si>
  <si>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</si>
  <si>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</si>
  <si>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</si>
  <si>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</si>
  <si>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</si>
  <si>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</si>
  <si>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</si>
  <si>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</si>
  <si>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</si>
  <si>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</si>
  <si>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</si>
  <si>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</si>
  <si>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</si>
  <si>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</si>
  <si>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</si>
  <si>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</si>
  <si>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</si>
  <si>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</si>
  <si>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</si>
  <si>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</si>
  <si>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</si>
  <si>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</si>
  <si>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</si>
  <si>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</si>
  <si>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</si>
  <si>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</si>
  <si>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</si>
  <si>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</si>
  <si>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</si>
  <si>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</si>
  <si>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</si>
  <si>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</si>
  <si>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</si>
  <si>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</si>
  <si>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</si>
  <si>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</si>
  <si>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</si>
  <si>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</si>
  <si>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</si>
  <si>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</si>
  <si>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</si>
  <si>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</si>
  <si>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</si>
  <si>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</si>
  <si>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</si>
  <si>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</si>
  <si>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</si>
  <si>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</si>
  <si>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</si>
  <si>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</si>
  <si>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</si>
  <si>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</si>
  <si>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</si>
  <si>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</si>
  <si>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</si>
  <si>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</si>
  <si>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</si>
  <si>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</si>
  <si>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</si>
  <si>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</si>
  <si>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</si>
  <si>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</si>
  <si>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</si>
  <si>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</si>
  <si>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</si>
  <si>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</si>
  <si>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</si>
  <si>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</si>
  <si>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</si>
  <si>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</si>
  <si>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</si>
  <si>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</si>
  <si>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</si>
  <si>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</si>
  <si>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</si>
  <si>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</si>
  <si>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</si>
  <si>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</si>
  <si>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</si>
  <si>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</si>
  <si>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</si>
  <si>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</si>
  <si>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</si>
  <si>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</si>
  <si>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</si>
  <si>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</si>
  <si>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</si>
  <si>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</si>
  <si>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</si>
  <si>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</si>
  <si>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</si>
  <si>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</si>
  <si>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</si>
  <si>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</si>
  <si>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</si>
  <si>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</si>
  <si>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</si>
  <si>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</si>
  <si>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</si>
  <si>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</si>
  <si>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</si>
  <si>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</si>
  <si>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</si>
  <si>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</si>
  <si>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</si>
  <si>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</si>
  <si>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</si>
  <si>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</si>
  <si>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</si>
  <si>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</si>
  <si>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</si>
  <si>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</si>
  <si>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</si>
  <si>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</si>
  <si>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</si>
  <si>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</si>
  <si>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</si>
  <si>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</si>
  <si>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</si>
  <si>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</si>
  <si>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</si>
  <si>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</si>
  <si>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</si>
  <si>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</si>
  <si>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</si>
  <si>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</si>
  <si>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</si>
  <si>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</si>
  <si>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</si>
  <si>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</si>
  <si>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</si>
  <si>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</si>
  <si>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</si>
  <si>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</si>
  <si>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</si>
  <si>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</si>
  <si>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</si>
  <si>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</si>
  <si>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</si>
  <si>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</si>
  <si>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</si>
  <si>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</si>
  <si>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</si>
  <si>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</si>
  <si>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</si>
  <si>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</si>
  <si>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</si>
  <si>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</si>
  <si>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</si>
  <si>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</si>
  <si>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</si>
  <si>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</si>
  <si>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</si>
  <si>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</si>
  <si>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</si>
  <si>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</si>
  <si>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</si>
  <si>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</si>
  <si>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</si>
  <si>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</si>
  <si>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</si>
  <si>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</si>
  <si>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</si>
  <si>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</si>
  <si>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</si>
  <si>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</si>
  <si>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</si>
  <si>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</si>
  <si>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</si>
  <si>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</si>
  <si>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</si>
  <si>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</si>
  <si>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</si>
  <si>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</si>
  <si>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</si>
  <si>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</si>
  <si>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</si>
  <si>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</si>
  <si>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</si>
  <si>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</si>
  <si>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</si>
  <si>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</si>
  <si>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</si>
  <si>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</si>
  <si>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</si>
  <si>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</si>
  <si>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</si>
  <si>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</si>
  <si>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</si>
  <si>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</si>
  <si>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</si>
  <si>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</si>
  <si>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</si>
  <si>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</si>
  <si>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</si>
  <si>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</si>
  <si>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</si>
  <si>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</si>
  <si>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</si>
  <si>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</si>
  <si>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</si>
  <si>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</si>
  <si>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</si>
  <si>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</si>
  <si>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</si>
  <si>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</si>
  <si>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</si>
  <si>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</si>
  <si>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</si>
  <si>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</si>
  <si>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</si>
  <si>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</si>
  <si>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</si>
  <si>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</si>
  <si>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</si>
  <si>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</si>
  <si>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</si>
  <si>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</si>
  <si>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</si>
  <si>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</si>
  <si>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</si>
  <si>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</si>
  <si>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</si>
  <si>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</si>
  <si>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</si>
  <si>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</si>
  <si>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</si>
  <si>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</si>
  <si>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</si>
  <si>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</si>
  <si>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</si>
  <si>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</si>
  <si>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</si>
  <si>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</si>
  <si>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</si>
  <si>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</si>
  <si>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</si>
  <si>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</si>
  <si>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</si>
  <si>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</si>
  <si>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</si>
  <si>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</si>
  <si>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</si>
  <si>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</si>
  <si>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</si>
  <si>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</si>
  <si>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</si>
  <si>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</si>
  <si>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</si>
  <si>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</si>
  <si>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</si>
  <si>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</si>
  <si>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</si>
  <si>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</si>
  <si>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</si>
  <si>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</si>
  <si>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</si>
  <si>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</si>
  <si>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</si>
  <si>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</si>
  <si>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</si>
  <si>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</si>
  <si>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</si>
  <si>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</si>
  <si>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</si>
  <si>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</si>
  <si>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</si>
  <si>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</si>
  <si>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</si>
  <si>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</si>
  <si>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</si>
  <si>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</si>
  <si>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</si>
  <si>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</si>
  <si>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</si>
  <si>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</si>
  <si>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</si>
  <si>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</si>
  <si>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</si>
  <si>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</si>
  <si>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</si>
  <si>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</si>
  <si>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</si>
  <si>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</si>
  <si>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</si>
  <si>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</si>
  <si>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</si>
  <si>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</si>
  <si>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</si>
  <si>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</si>
  <si>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</si>
  <si>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</si>
  <si>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</si>
  <si>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</si>
  <si>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</si>
  <si>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</si>
  <si>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</si>
  <si>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</si>
  <si>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</si>
  <si>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</si>
  <si>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</si>
  <si>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</si>
  <si>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</si>
  <si>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</si>
  <si>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</si>
  <si>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</si>
  <si>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</si>
  <si>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</si>
  <si>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</si>
  <si>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</si>
  <si>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</si>
  <si>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</si>
  <si>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</si>
  <si>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</si>
  <si>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</si>
  <si>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</si>
  <si>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</si>
  <si>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</si>
  <si>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</si>
  <si>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</si>
  <si>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</si>
  <si>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</si>
  <si>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</si>
  <si>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</si>
  <si>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</si>
  <si>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</si>
  <si>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</si>
  <si>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</si>
  <si>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</si>
  <si>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</si>
  <si>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</si>
  <si>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</si>
  <si>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</si>
  <si>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</si>
  <si>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</si>
  <si>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</si>
  <si>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</si>
  <si>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</si>
  <si>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</si>
  <si>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</si>
  <si>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</si>
  <si>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</si>
  <si>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</si>
  <si>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</si>
  <si>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</si>
  <si>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</si>
  <si>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</si>
  <si>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</si>
  <si>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</si>
  <si>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</si>
  <si>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</si>
  <si>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</si>
  <si>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</si>
  <si>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</si>
  <si>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</si>
  <si>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</si>
  <si>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</si>
  <si>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</si>
  <si>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</si>
  <si>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</si>
  <si>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</si>
  <si>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</si>
  <si>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</si>
  <si>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</si>
  <si>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</si>
  <si>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</si>
  <si>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</si>
  <si>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</si>
  <si>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</si>
  <si>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</si>
  <si>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</si>
  <si>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</si>
  <si>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</si>
  <si>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</si>
  <si>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</si>
  <si>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</si>
  <si>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</si>
  <si>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</si>
  <si>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</si>
  <si>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</si>
  <si>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</si>
  <si>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</si>
  <si>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</si>
  <si>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</si>
  <si>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</si>
  <si>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</si>
  <si>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</si>
  <si>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</si>
  <si>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</si>
  <si>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</si>
  <si>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</si>
  <si>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</si>
  <si>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</si>
  <si>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</si>
  <si>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</si>
  <si>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</si>
  <si>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</si>
  <si>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</si>
  <si>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</si>
  <si>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</si>
  <si>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</si>
  <si>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</si>
  <si>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</si>
  <si>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</si>
  <si>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</si>
  <si>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</si>
  <si>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</si>
  <si>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</si>
  <si>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</si>
  <si>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</si>
  <si>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</si>
  <si>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</si>
  <si>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</si>
  <si>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</si>
  <si>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</si>
  <si>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</si>
  <si>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</si>
  <si>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</si>
  <si>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</si>
  <si>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</si>
  <si>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</si>
  <si>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</si>
  <si>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</si>
  <si>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</si>
  <si>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</si>
  <si>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</si>
  <si>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</si>
  <si>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</si>
  <si>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</si>
  <si>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</si>
  <si>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</si>
  <si>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</si>
  <si>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</si>
  <si>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</si>
  <si>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</si>
  <si>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</si>
  <si>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</si>
  <si>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</si>
  <si>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</si>
  <si>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</si>
  <si>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</si>
  <si>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</si>
  <si>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</si>
  <si>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</si>
  <si>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</si>
  <si>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</si>
  <si>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</si>
  <si>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</si>
  <si>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</si>
  <si>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</si>
  <si>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</si>
  <si>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</si>
  <si>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</si>
  <si>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</si>
  <si>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</si>
  <si>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</si>
  <si>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</si>
  <si>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</si>
  <si>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</si>
  <si>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</si>
  <si>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</si>
  <si>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</si>
  <si>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</si>
  <si>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</si>
  <si>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</si>
  <si>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</si>
  <si>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</si>
  <si>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</si>
  <si>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</si>
  <si>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</si>
  <si>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</si>
  <si>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</si>
  <si>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</si>
  <si>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</si>
  <si>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</si>
  <si>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</si>
  <si>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</si>
  <si>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</si>
  <si>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</si>
  <si>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</si>
  <si>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</si>
  <si>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</si>
  <si>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</si>
  <si>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</si>
  <si>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</si>
  <si>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</si>
  <si>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</si>
  <si>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</si>
  <si>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</si>
  <si>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</si>
  <si>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</si>
  <si>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</si>
  <si>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</si>
  <si>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</si>
  <si>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</si>
  <si>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</si>
  <si>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</si>
  <si>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</si>
  <si>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</si>
  <si>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</si>
  <si>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</si>
  <si>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</si>
  <si>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</si>
  <si>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</si>
  <si>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</si>
  <si>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</si>
  <si>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</si>
  <si>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</si>
  <si>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</si>
  <si>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</si>
  <si>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</si>
  <si>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</si>
  <si>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</si>
  <si>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</si>
  <si>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</si>
  <si>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</si>
  <si>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</si>
  <si>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</si>
  <si>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</si>
  <si>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</si>
  <si>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</si>
  <si>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</si>
  <si>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</si>
  <si>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</si>
  <si>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</si>
  <si>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</si>
  <si>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</si>
  <si>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</si>
  <si>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</si>
  <si>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</si>
  <si>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</si>
  <si>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</si>
  <si>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</si>
  <si>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</si>
  <si>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</si>
  <si>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</si>
  <si>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</si>
  <si>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</si>
  <si>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</si>
  <si>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</si>
  <si>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</si>
  <si>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</si>
  <si>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</si>
  <si>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</si>
  <si>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</si>
  <si>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</si>
  <si>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</si>
  <si>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</si>
  <si>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</si>
  <si>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</si>
  <si>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</si>
  <si>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</si>
  <si>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</si>
  <si>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</si>
  <si>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</si>
  <si>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</si>
  <si>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</si>
  <si>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</si>
  <si>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</si>
  <si>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</si>
  <si>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</si>
  <si>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</si>
  <si>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</si>
  <si>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</si>
  <si>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</si>
  <si>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</si>
  <si>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</si>
  <si>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</si>
  <si>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</si>
  <si>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</si>
  <si>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</si>
  <si>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</si>
  <si>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</si>
  <si>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</si>
  <si>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</si>
  <si>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</si>
  <si>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</si>
  <si>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</si>
  <si>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</si>
  <si>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</si>
  <si>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</si>
  <si>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</si>
  <si>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</si>
  <si>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</si>
  <si>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</si>
  <si>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</si>
  <si>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</si>
  <si>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</si>
  <si>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</si>
  <si>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</si>
  <si>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</si>
  <si>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</si>
  <si>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</si>
  <si>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</si>
  <si>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</si>
  <si>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</si>
  <si>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</si>
  <si>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</si>
  <si>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</si>
  <si>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</si>
  <si>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</si>
  <si>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</si>
  <si>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</si>
  <si>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</si>
  <si>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</si>
  <si>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</si>
  <si>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</si>
  <si>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</si>
  <si>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</si>
  <si>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</si>
  <si>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</si>
  <si>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</si>
  <si>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</si>
  <si>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</si>
  <si>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</si>
  <si>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</si>
  <si>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</si>
  <si>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</si>
  <si>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</si>
  <si>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</si>
  <si>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</si>
  <si>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</si>
  <si>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</si>
  <si>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</si>
  <si>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</si>
  <si>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</si>
  <si>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</si>
  <si>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</si>
  <si>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</si>
  <si>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</si>
  <si>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</si>
  <si>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</si>
  <si>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</si>
  <si>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</si>
  <si>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</si>
  <si>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</si>
  <si>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</si>
  <si>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</si>
  <si>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</si>
  <si>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</si>
  <si>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</si>
  <si>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</si>
  <si>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</si>
  <si>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</si>
  <si>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</si>
  <si>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</si>
  <si>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</si>
  <si>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</si>
  <si>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</si>
  <si>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</si>
  <si>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</si>
  <si>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</si>
  <si>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</si>
  <si>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</si>
  <si>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</si>
  <si>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</si>
  <si>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</si>
  <si>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</si>
  <si>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</si>
  <si>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</si>
  <si>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</si>
  <si>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</si>
  <si>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</si>
  <si>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</si>
  <si>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</si>
  <si>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</si>
  <si>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</si>
  <si>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</si>
  <si>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</si>
  <si>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</si>
  <si>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</si>
  <si>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</si>
  <si>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</si>
  <si>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</si>
  <si>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</si>
  <si>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</si>
  <si>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</si>
  <si>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</si>
  <si>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</si>
  <si>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</si>
  <si>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</si>
  <si>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</si>
  <si>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</si>
  <si>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</si>
  <si>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</si>
  <si>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</si>
  <si>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</si>
  <si>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</si>
  <si>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</si>
  <si>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</si>
  <si>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</si>
  <si>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</si>
  <si>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</si>
  <si>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</si>
  <si>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</si>
  <si>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</si>
  <si>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</si>
  <si>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</si>
  <si>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</si>
  <si>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</si>
  <si>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</si>
  <si>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</si>
  <si>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</si>
  <si>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</si>
  <si>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</si>
  <si>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</si>
  <si>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</si>
  <si>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</si>
  <si>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</si>
  <si>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</si>
  <si>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</si>
  <si>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</si>
  <si>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</si>
  <si>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</si>
  <si>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</si>
  <si>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</si>
  <si>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</si>
  <si>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</si>
  <si>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</si>
  <si>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</si>
  <si>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</si>
  <si>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</si>
  <si>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</si>
  <si>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</si>
  <si>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</si>
  <si>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</si>
  <si>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</si>
  <si>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</si>
  <si>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</si>
  <si>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</si>
  <si>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</si>
  <si>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</si>
  <si>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</si>
  <si>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</si>
  <si>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</si>
  <si>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</si>
  <si>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</si>
  <si>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</si>
  <si>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</si>
  <si>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</si>
  <si>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</si>
  <si>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</si>
  <si>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</si>
  <si>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</si>
  <si>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</si>
  <si>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</si>
  <si>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</si>
  <si>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</si>
  <si>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</si>
  <si>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</si>
  <si>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</si>
  <si>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</si>
  <si>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</si>
  <si>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</si>
  <si>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</si>
  <si>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</si>
  <si>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</si>
  <si>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</si>
  <si>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</si>
  <si>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</si>
  <si>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</si>
  <si>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</si>
  <si>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</si>
  <si>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</si>
  <si>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</si>
  <si>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</si>
  <si>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</si>
  <si>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</si>
  <si>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</si>
  <si>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</si>
  <si>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</si>
  <si>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</si>
  <si>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</si>
  <si>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</si>
  <si>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</si>
  <si>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</si>
  <si>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</si>
  <si>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</si>
  <si>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</si>
  <si>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</si>
  <si>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</si>
  <si>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</si>
  <si>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</si>
  <si>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</si>
  <si>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</si>
  <si>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</si>
  <si>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</si>
  <si>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</si>
  <si>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</si>
  <si>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</si>
  <si>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</si>
  <si>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</si>
  <si>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</si>
  <si>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</si>
  <si>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</si>
  <si>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</si>
  <si>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</si>
  <si>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</si>
  <si>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</si>
  <si>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</si>
  <si>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</si>
  <si>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</si>
  <si>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</si>
  <si>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</si>
  <si>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</si>
  <si>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</si>
  <si>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</si>
  <si>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</si>
  <si>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</si>
  <si>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</si>
  <si>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</si>
  <si>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</si>
  <si>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</si>
  <si>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</si>
  <si>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</si>
  <si>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</si>
  <si>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</si>
  <si>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</si>
  <si>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</si>
  <si>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</si>
  <si>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</si>
  <si>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</si>
  <si>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</si>
  <si>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</si>
  <si>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</si>
  <si>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</si>
  <si>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</si>
  <si>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</si>
  <si>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</si>
  <si>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</si>
  <si>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</si>
  <si>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</si>
  <si>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</si>
  <si>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</si>
  <si>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</si>
  <si>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</si>
  <si>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</si>
  <si>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</si>
  <si>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</si>
  <si>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</si>
  <si>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</si>
  <si>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</si>
  <si>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</si>
  <si>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</si>
  <si>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</si>
  <si>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</si>
  <si>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</si>
  <si>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</si>
  <si>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</si>
  <si>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</si>
  <si>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</si>
  <si>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</si>
  <si>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</si>
  <si>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</si>
  <si>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</si>
  <si>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</si>
  <si>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</si>
  <si>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</si>
  <si>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</si>
  <si>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</si>
  <si>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</si>
  <si>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</si>
  <si>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</si>
  <si>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</si>
  <si>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</si>
  <si>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</si>
  <si>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</si>
  <si>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</si>
  <si>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</si>
  <si>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</si>
  <si>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</si>
  <si>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</si>
  <si>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</si>
  <si>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</si>
  <si>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</si>
  <si>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</si>
  <si>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</si>
  <si>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</si>
  <si>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</si>
  <si>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</si>
  <si>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</si>
  <si>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</si>
  <si>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</si>
  <si>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</si>
  <si>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</si>
  <si>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</si>
  <si>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</si>
  <si>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</si>
  <si>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</si>
  <si>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</si>
  <si>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</si>
  <si>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</si>
  <si>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</si>
  <si>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</si>
  <si>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</si>
  <si>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</si>
  <si>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</si>
  <si>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</si>
  <si>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</si>
  <si>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</si>
  <si>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</si>
  <si>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</si>
  <si>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</si>
  <si>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</si>
  <si>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</si>
  <si>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</si>
  <si>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</si>
  <si>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</si>
  <si>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</si>
  <si>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</si>
  <si>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</si>
  <si>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</si>
  <si>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</si>
  <si>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</si>
  <si>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</si>
  <si>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</si>
  <si>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</si>
  <si>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</si>
  <si>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</si>
  <si>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</si>
  <si>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</si>
  <si>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</si>
  <si>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</si>
  <si>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</si>
  <si>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</si>
  <si>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</si>
  <si>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</si>
  <si>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</si>
  <si>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</si>
  <si>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</si>
  <si>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</si>
  <si>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</si>
  <si>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</si>
  <si>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</si>
  <si>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</si>
  <si>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</si>
  <si>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</si>
  <si>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</si>
  <si>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</si>
  <si>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</si>
  <si>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</si>
  <si>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</si>
  <si>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</si>
  <si>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</si>
  <si>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</si>
  <si>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</si>
  <si>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</si>
  <si>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</si>
  <si>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</si>
  <si>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</si>
  <si>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</si>
  <si>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</si>
  <si>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</si>
  <si>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</si>
  <si>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</si>
  <si>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</si>
  <si>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</si>
  <si>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</si>
  <si>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</si>
  <si>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</si>
  <si>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</si>
  <si>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</si>
  <si>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</si>
  <si>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</si>
  <si>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</si>
  <si>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</si>
  <si>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</si>
  <si>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</si>
  <si>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</si>
  <si>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</si>
  <si>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</si>
  <si>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</si>
  <si>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</si>
  <si>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</si>
  <si>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</si>
  <si>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</si>
  <si>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</si>
  <si>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</si>
  <si>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</si>
  <si>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</si>
  <si>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</si>
  <si>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</si>
  <si>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</si>
  <si>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</si>
  <si>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</si>
  <si>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</si>
  <si>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</si>
  <si>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</si>
  <si>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</si>
  <si>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</si>
  <si>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</si>
  <si>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</si>
  <si>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</si>
  <si>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</si>
  <si>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</si>
  <si>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</si>
  <si>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</si>
  <si>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</si>
  <si>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</si>
  <si>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</si>
  <si>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</si>
  <si>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</si>
  <si>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</si>
  <si>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</si>
  <si>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</si>
  <si>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</si>
  <si>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</si>
  <si>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</si>
  <si>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</si>
  <si>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</si>
  <si>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</si>
  <si>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</si>
  <si>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</si>
  <si>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</si>
  <si>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</si>
  <si>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</si>
  <si>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</si>
  <si>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</si>
  <si>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</si>
  <si>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</si>
  <si>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</si>
  <si>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</si>
  <si>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</si>
  <si>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</si>
  <si>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</si>
  <si>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</si>
  <si>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</si>
  <si>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</si>
  <si>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</si>
  <si>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</si>
  <si>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</si>
  <si>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</si>
  <si>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</si>
  <si>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</si>
  <si>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</si>
  <si>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</si>
  <si>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</si>
  <si>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</si>
  <si>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</si>
  <si>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</si>
  <si>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</si>
  <si>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</si>
  <si>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</si>
  <si>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</si>
  <si>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</si>
  <si>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</si>
  <si>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</si>
  <si>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</si>
  <si>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</si>
  <si>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</si>
  <si>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</si>
  <si>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</si>
  <si>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</si>
  <si>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</si>
  <si>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</si>
  <si>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</si>
  <si>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</si>
  <si>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</si>
  <si>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</si>
  <si>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</si>
  <si>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</si>
  <si>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</si>
  <si>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</si>
  <si>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</si>
  <si>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</si>
  <si>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</si>
  <si>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</si>
  <si>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</si>
  <si>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</si>
  <si>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</si>
  <si>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</si>
  <si>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</si>
  <si>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</si>
  <si>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</si>
  <si>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</si>
  <si>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</si>
  <si>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</si>
  <si>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</si>
  <si>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</si>
  <si>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</si>
  <si>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</si>
  <si>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</si>
  <si>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</si>
  <si>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</si>
  <si>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</si>
  <si>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</si>
  <si>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</si>
  <si>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</si>
  <si>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</si>
  <si>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</si>
  <si>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</si>
  <si>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</si>
  <si>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</si>
  <si>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</si>
  <si>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</si>
  <si>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</si>
  <si>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</si>
  <si>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</si>
  <si>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</si>
  <si>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</si>
  <si>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</si>
  <si>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</si>
  <si>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</si>
  <si>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</si>
  <si>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</si>
  <si>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</si>
  <si>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</si>
  <si>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</si>
  <si>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</si>
  <si>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</si>
  <si>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</si>
  <si>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</si>
  <si>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</si>
  <si>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</si>
  <si>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</si>
  <si>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</si>
  <si>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</si>
  <si>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</si>
  <si>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</si>
  <si>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</si>
  <si>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</si>
  <si>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</si>
  <si>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</si>
  <si>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</si>
  <si>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</si>
  <si>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</si>
  <si>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</si>
  <si>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</si>
  <si>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</si>
  <si>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</si>
  <si>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</si>
  <si>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</si>
  <si>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</si>
  <si>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</si>
  <si>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</si>
  <si>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</si>
  <si>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</si>
  <si>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</si>
  <si>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</si>
  <si>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</si>
  <si>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</si>
  <si>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</si>
  <si>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</si>
  <si>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</si>
  <si>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</si>
  <si>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</si>
  <si>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</si>
  <si>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</si>
  <si>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</si>
  <si>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</si>
  <si>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</si>
  <si>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</si>
  <si>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</si>
  <si>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</si>
  <si>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</si>
  <si>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</si>
  <si>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</si>
  <si>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</si>
  <si>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</si>
  <si>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</si>
  <si>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</si>
  <si>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</si>
  <si>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</si>
  <si>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</si>
  <si>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</si>
  <si>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</si>
  <si>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</si>
  <si>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</si>
  <si>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</si>
  <si>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</si>
  <si>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</si>
  <si>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</si>
  <si>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</si>
  <si>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</si>
  <si>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</si>
  <si>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</si>
  <si>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</si>
  <si>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</si>
  <si>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</si>
  <si>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</si>
  <si>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</si>
  <si>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</si>
  <si>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</si>
  <si>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</si>
  <si>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</si>
  <si>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</si>
  <si>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</si>
  <si>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</si>
  <si>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</si>
  <si>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</si>
  <si>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</si>
  <si>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</si>
  <si>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</si>
  <si>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</si>
  <si>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</si>
  <si>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</si>
  <si>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</si>
  <si>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</si>
  <si>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</si>
  <si>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</si>
  <si>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</si>
  <si>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</si>
  <si>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</si>
  <si>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</si>
  <si>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</si>
  <si>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</si>
  <si>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</si>
  <si>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</si>
  <si>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</si>
  <si>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</si>
  <si>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</si>
  <si>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</si>
  <si>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</si>
  <si>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</si>
  <si>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</si>
  <si>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</si>
  <si>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</si>
  <si>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</si>
  <si>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</si>
  <si>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</si>
  <si>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</si>
  <si>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</si>
  <si>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</si>
  <si>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</si>
  <si>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</si>
  <si>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</si>
  <si>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</si>
  <si>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</si>
  <si>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</si>
  <si>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</si>
  <si>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</si>
  <si>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</si>
  <si>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</si>
  <si>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</si>
  <si>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</si>
  <si>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</si>
  <si>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</si>
  <si>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</si>
  <si>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</si>
  <si>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</si>
  <si>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</si>
  <si>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</si>
  <si>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</si>
  <si>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</si>
  <si>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</si>
  <si>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</si>
  <si>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</si>
  <si>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</si>
  <si>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</si>
  <si>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</si>
  <si>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</si>
  <si>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</si>
  <si>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</si>
  <si>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</si>
  <si>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</si>
  <si>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</si>
  <si>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</si>
  <si>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</si>
  <si>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</si>
  <si>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</si>
  <si>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</si>
  <si>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</si>
  <si>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</si>
  <si>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</si>
  <si>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</si>
  <si>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</si>
  <si>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</si>
  <si>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</si>
  <si>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</si>
  <si>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</si>
  <si>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</si>
  <si>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</si>
  <si>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</si>
  <si>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</si>
  <si>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</si>
  <si>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</si>
  <si>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</si>
  <si>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</si>
  <si>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</si>
  <si>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</si>
  <si>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</si>
  <si>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</si>
  <si>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</si>
  <si>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</si>
  <si>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</si>
  <si>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</si>
  <si>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</si>
  <si>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</si>
  <si>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</si>
  <si>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</si>
  <si>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</si>
  <si>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</si>
  <si>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</si>
  <si>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</si>
  <si>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</si>
  <si>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</si>
  <si>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</si>
  <si>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</si>
  <si>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</si>
  <si>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</si>
  <si>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</si>
  <si>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</si>
  <si>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</si>
  <si>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</si>
  <si>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</si>
  <si>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</si>
  <si>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</si>
  <si>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</si>
  <si>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</si>
  <si>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</si>
  <si>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</si>
  <si>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</si>
  <si>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</si>
  <si>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</si>
  <si>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</si>
  <si>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</si>
  <si>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</si>
  <si>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</si>
  <si>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</si>
  <si>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</si>
  <si>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</si>
  <si>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</si>
  <si>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</si>
  <si>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</si>
  <si>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</si>
  <si>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</si>
  <si>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</si>
  <si>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</si>
  <si>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</si>
  <si>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</si>
  <si>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</si>
  <si>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</si>
  <si>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</si>
  <si>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</si>
  <si>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</si>
  <si>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</si>
  <si>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</si>
  <si>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</si>
  <si>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</si>
  <si>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</si>
  <si>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</si>
  <si>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</si>
  <si>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</si>
  <si>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</si>
  <si>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</si>
  <si>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</si>
  <si>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</si>
  <si>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</si>
  <si>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</si>
  <si>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</si>
  <si>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</si>
  <si>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</si>
  <si>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</si>
  <si>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</si>
  <si>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</si>
  <si>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</si>
  <si>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</si>
  <si>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</si>
  <si>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</si>
  <si>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</si>
  <si>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</si>
  <si>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</si>
  <si>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</si>
  <si>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</si>
  <si>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</si>
  <si>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</si>
  <si>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</si>
  <si>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</si>
  <si>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</si>
  <si>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</si>
  <si>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</si>
  <si>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</si>
  <si>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</si>
  <si>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</si>
  <si>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</si>
  <si>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</si>
  <si>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</si>
  <si>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</si>
  <si>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</si>
  <si>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</si>
  <si>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</si>
  <si>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</si>
  <si>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</si>
  <si>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</si>
  <si>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</si>
  <si>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</si>
  <si>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</si>
  <si>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</si>
  <si>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</si>
  <si>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</si>
  <si>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</si>
  <si>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</si>
  <si>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</si>
  <si>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</si>
  <si>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</si>
  <si>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</si>
  <si>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</si>
  <si>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</si>
  <si>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</si>
  <si>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</si>
  <si>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</si>
  <si>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</si>
  <si>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</si>
  <si>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</si>
  <si>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</si>
  <si>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</si>
  <si>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</si>
  <si>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</si>
  <si>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</si>
  <si>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</si>
  <si>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</si>
  <si>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</si>
  <si>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</si>
  <si>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</si>
  <si>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</si>
  <si>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</si>
  <si>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</si>
  <si>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</si>
  <si>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</si>
  <si>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</si>
  <si>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</si>
  <si>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</si>
  <si>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</si>
  <si>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</si>
  <si>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</si>
  <si>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</si>
  <si>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</si>
  <si>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</si>
  <si>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</si>
  <si>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</si>
  <si>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</si>
  <si>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</si>
  <si>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</si>
  <si>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</si>
  <si>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</si>
  <si>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</si>
  <si>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</si>
  <si>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</si>
  <si>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</si>
  <si>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</si>
  <si>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</si>
  <si>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</si>
  <si>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</si>
  <si>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</si>
  <si>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</si>
  <si>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</si>
  <si>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</si>
  <si>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</si>
  <si>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</si>
  <si>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</si>
  <si>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</si>
  <si>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</si>
  <si>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</si>
  <si>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</si>
  <si>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</si>
  <si>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</si>
  <si>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</si>
  <si>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</si>
  <si>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</si>
  <si>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</si>
  <si>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</si>
  <si>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</si>
  <si>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</si>
  <si>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</si>
  <si>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</si>
  <si>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</si>
  <si>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</si>
  <si>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</si>
  <si>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</si>
  <si>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</si>
  <si>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</si>
  <si>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</si>
  <si>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</si>
  <si>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</si>
  <si>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</si>
  <si>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</si>
  <si>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</si>
  <si>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</si>
  <si>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</si>
  <si>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</si>
  <si>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</si>
  <si>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</si>
  <si>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</si>
  <si>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</si>
  <si>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</si>
  <si>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</si>
  <si>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</si>
  <si>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</si>
  <si>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</si>
  <si>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</si>
  <si>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</si>
  <si>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</si>
  <si>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</si>
  <si>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</si>
  <si>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</si>
  <si>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</si>
  <si>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</si>
  <si>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</si>
  <si>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</si>
  <si>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</si>
  <si>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</si>
  <si>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</si>
  <si>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</si>
  <si>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</si>
  <si>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</si>
  <si>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</si>
  <si>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</si>
  <si>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</si>
  <si>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</si>
  <si>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</si>
  <si>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</si>
  <si>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</si>
  <si>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</si>
  <si>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</si>
  <si>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</si>
  <si>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</si>
  <si>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</si>
  <si>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</si>
  <si>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</si>
  <si>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</si>
  <si>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</si>
  <si>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</si>
  <si>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</si>
  <si>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</si>
  <si>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</si>
  <si>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</si>
  <si>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</si>
  <si>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</si>
  <si>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</si>
  <si>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</si>
  <si>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</si>
  <si>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</si>
  <si>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</si>
  <si>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</si>
  <si>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</si>
  <si>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</si>
  <si>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</si>
  <si>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</si>
  <si>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</si>
  <si>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</si>
  <si>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</si>
  <si>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</si>
  <si>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</si>
  <si>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</si>
  <si>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</si>
  <si>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</si>
  <si>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</si>
  <si>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</si>
  <si>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</si>
  <si>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</si>
  <si>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</si>
  <si>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</si>
  <si>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</si>
  <si>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</si>
  <si>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</si>
  <si>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</si>
  <si>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</si>
  <si>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</si>
  <si>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</si>
  <si>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</si>
  <si>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</si>
  <si>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</si>
  <si>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</si>
  <si>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</si>
  <si>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</si>
  <si>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</si>
  <si>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</si>
  <si>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</si>
  <si>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</si>
  <si>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</si>
  <si>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</si>
  <si>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</si>
  <si>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</si>
  <si>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</si>
  <si>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</si>
  <si>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</si>
  <si>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</si>
  <si>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</si>
  <si>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</si>
  <si>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</si>
  <si>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</si>
  <si>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</si>
  <si>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</si>
  <si>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</si>
  <si>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</si>
  <si>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</si>
  <si>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</si>
  <si>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</si>
  <si>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</si>
  <si>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</si>
  <si>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</si>
  <si>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</si>
  <si>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</si>
  <si>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</si>
  <si>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</si>
  <si>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</si>
  <si>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</si>
  <si>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</si>
  <si>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</si>
  <si>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</si>
  <si>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</si>
  <si>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</si>
  <si>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</si>
  <si>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</si>
  <si>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</si>
  <si>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</si>
  <si>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</si>
  <si>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</si>
  <si>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</si>
  <si>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</si>
  <si>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</si>
  <si>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</si>
  <si>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</si>
  <si>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</si>
  <si>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</si>
  <si>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</si>
  <si>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</si>
  <si>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</si>
  <si>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</si>
  <si>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</si>
  <si>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</si>
  <si>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</si>
  <si>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</si>
  <si>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</si>
  <si>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</si>
  <si>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</si>
  <si>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</si>
  <si>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</si>
  <si>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</si>
  <si>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</si>
  <si>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</si>
  <si>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</si>
  <si>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</si>
  <si>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</si>
  <si>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</si>
  <si>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</si>
  <si>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</si>
  <si>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</si>
  <si>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</si>
  <si>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</si>
  <si>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</si>
  <si>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</si>
  <si>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</si>
  <si>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</si>
  <si>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</si>
  <si>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</si>
  <si>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</si>
  <si>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</si>
  <si>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</si>
  <si>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</si>
  <si>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</si>
  <si>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</si>
  <si>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</si>
  <si>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</si>
  <si>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</si>
  <si>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</si>
  <si>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</si>
  <si>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</si>
  <si>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</si>
  <si>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</si>
  <si>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</si>
  <si>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</si>
  <si>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</si>
  <si>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</si>
  <si>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</si>
  <si>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</si>
  <si>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</si>
  <si>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</si>
  <si>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</si>
  <si>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</si>
  <si>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</si>
  <si>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</si>
  <si>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</si>
  <si>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</si>
  <si>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</si>
  <si>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</si>
  <si>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</si>
  <si>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</si>
  <si>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</si>
  <si>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</si>
  <si>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</si>
  <si>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</si>
  <si>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</si>
  <si>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</si>
  <si>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</si>
  <si>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</si>
  <si>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</si>
  <si>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</si>
  <si>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</si>
  <si>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</si>
  <si>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</si>
  <si>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</si>
  <si>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</si>
  <si>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</si>
  <si>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</si>
  <si>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</si>
  <si>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</si>
  <si>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</si>
  <si>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</si>
  <si>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</si>
  <si>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</si>
  <si>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</si>
  <si>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</si>
  <si>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</si>
  <si>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</si>
  <si>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</si>
  <si>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</si>
  <si>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</si>
  <si>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</si>
  <si>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</si>
  <si>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</si>
  <si>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</si>
  <si>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</si>
  <si>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</si>
  <si>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</si>
  <si>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</si>
  <si>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</si>
  <si>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</si>
  <si>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</si>
  <si>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</si>
  <si>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</si>
  <si>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</si>
  <si>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</si>
  <si>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</si>
  <si>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</si>
  <si>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</si>
  <si>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</si>
  <si>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</si>
  <si>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</si>
  <si>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</si>
  <si>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</si>
  <si>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</si>
  <si>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</si>
  <si>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</si>
  <si>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</si>
  <si>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</si>
  <si>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</si>
  <si>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</si>
  <si>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</si>
  <si>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</si>
  <si>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</si>
  <si>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</si>
  <si>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</si>
  <si>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</si>
  <si>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</si>
  <si>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</si>
  <si>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</si>
  <si>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</si>
  <si>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</si>
  <si>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</si>
  <si>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</si>
  <si>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</si>
  <si>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</si>
  <si>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</si>
  <si>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</si>
  <si>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</si>
  <si>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</si>
  <si>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</si>
  <si>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</si>
  <si>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</si>
  <si>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</si>
  <si>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</si>
  <si>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</si>
  <si>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</si>
  <si>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</si>
  <si>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</si>
  <si>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</si>
  <si>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</si>
  <si>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</si>
  <si>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</si>
  <si>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</si>
  <si>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</si>
  <si>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</si>
  <si>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</si>
  <si>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</si>
  <si>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</si>
  <si>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</si>
  <si>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</si>
  <si>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</si>
  <si>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</si>
  <si>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</si>
  <si>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</si>
  <si>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</si>
  <si>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</si>
  <si>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</si>
  <si>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</si>
  <si>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</si>
  <si>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</si>
  <si>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</si>
  <si>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</si>
  <si>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</si>
  <si>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</si>
  <si>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</si>
  <si>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</si>
  <si>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</si>
  <si>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</si>
  <si>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</si>
  <si>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</si>
  <si>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</si>
  <si>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</si>
  <si>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</si>
  <si>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</si>
  <si>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</si>
  <si>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</si>
  <si>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</si>
  <si>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</si>
  <si>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</si>
  <si>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</si>
  <si>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</si>
  <si>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</si>
  <si>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</si>
  <si>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</si>
  <si>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</si>
  <si>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</si>
  <si>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</si>
  <si>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</si>
  <si>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</si>
  <si>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</si>
  <si>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</si>
  <si>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</si>
  <si>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</si>
  <si>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</si>
  <si>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</si>
  <si>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</si>
  <si>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</si>
  <si>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</si>
  <si>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</si>
  <si>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</si>
  <si>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</si>
  <si>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</si>
  <si>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</si>
  <si>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</si>
  <si>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</si>
  <si>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</si>
  <si>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</si>
  <si>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</si>
  <si>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</si>
  <si>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</si>
  <si>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</si>
  <si>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</si>
  <si>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</si>
  <si>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</si>
  <si>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</si>
  <si>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</si>
  <si>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</si>
  <si>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</si>
  <si>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</si>
  <si>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</si>
  <si>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</si>
  <si>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</si>
  <si>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</si>
  <si>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</si>
  <si>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</si>
  <si>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</si>
  <si>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</si>
  <si>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</si>
  <si>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</si>
  <si>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</si>
  <si>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</si>
  <si>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</si>
  <si>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</si>
  <si>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</si>
  <si>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</si>
  <si>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</si>
  <si>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</si>
  <si>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</si>
  <si>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</si>
  <si>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</si>
  <si>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</si>
  <si>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</si>
  <si>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</si>
  <si>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</si>
  <si>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</si>
  <si>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</si>
  <si>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</si>
  <si>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</si>
  <si>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</si>
  <si>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</si>
  <si>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</si>
  <si>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</si>
  <si>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</si>
  <si>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</si>
  <si>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</si>
  <si>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</si>
  <si>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</si>
  <si>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</si>
  <si>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</si>
  <si>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</si>
  <si>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</si>
  <si>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</si>
  <si>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</si>
  <si>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</si>
  <si>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</si>
  <si>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</si>
  <si>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</si>
  <si>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</si>
  <si>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</si>
  <si>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</si>
  <si>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</si>
  <si>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</si>
  <si>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</si>
  <si>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</si>
  <si>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</si>
  <si>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</si>
  <si>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</si>
  <si>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</si>
  <si>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</si>
  <si>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</si>
  <si>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</si>
  <si>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</si>
  <si>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</si>
  <si>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</si>
  <si>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</si>
  <si>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</si>
  <si>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</si>
  <si>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</si>
  <si>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</si>
  <si>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</si>
  <si>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</si>
  <si>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</si>
  <si>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</si>
  <si>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</si>
  <si>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</si>
  <si>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</si>
  <si>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</si>
  <si>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</si>
  <si>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</si>
  <si>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</si>
  <si>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</si>
  <si>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</si>
  <si>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</si>
  <si>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</si>
  <si>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</si>
  <si>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</si>
  <si>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</si>
  <si>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</si>
  <si>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</si>
  <si>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</si>
  <si>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</si>
  <si>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</si>
  <si>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</si>
  <si>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</si>
  <si>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</si>
  <si>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</si>
  <si>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</si>
  <si>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</si>
  <si>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</si>
  <si>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</si>
  <si>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</si>
  <si>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</si>
  <si>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</si>
  <si>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</si>
  <si>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</si>
  <si>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</si>
  <si>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</si>
  <si>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</si>
  <si>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</si>
  <si>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</si>
  <si>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</si>
  <si>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</si>
  <si>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</si>
  <si>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</si>
  <si>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</si>
  <si>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</si>
  <si>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</si>
  <si>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</si>
  <si>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</si>
  <si>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</si>
  <si>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</si>
  <si>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</si>
  <si>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</si>
  <si>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</si>
  <si>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</si>
  <si>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</si>
  <si>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</si>
  <si>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</si>
  <si>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</si>
  <si>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</si>
  <si>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</si>
  <si>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</si>
  <si>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</si>
  <si>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</si>
  <si>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</si>
  <si>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</si>
  <si>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</si>
  <si>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</si>
  <si>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</si>
  <si>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</si>
  <si>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</si>
  <si>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</si>
  <si>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</si>
  <si>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</si>
  <si>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</si>
  <si>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</si>
  <si>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</si>
  <si>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</si>
  <si>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</si>
  <si>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</si>
  <si>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</si>
  <si>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</si>
  <si>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</si>
  <si>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</si>
  <si>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</si>
  <si>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</si>
  <si>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</si>
  <si>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</si>
  <si>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</si>
  <si>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</si>
  <si>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</si>
  <si>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</si>
  <si>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</si>
  <si>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</si>
  <si>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</si>
  <si>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</si>
  <si>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</si>
  <si>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</si>
  <si>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</si>
  <si>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</si>
  <si>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</si>
  <si>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</si>
  <si>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</si>
  <si>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</si>
  <si>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</si>
  <si>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</si>
  <si>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</si>
  <si>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</si>
  <si>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</si>
  <si>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</si>
  <si>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</si>
  <si>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</si>
  <si>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</si>
  <si>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</si>
  <si>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</si>
  <si>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</si>
  <si>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</si>
  <si>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</si>
  <si>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</si>
  <si>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</si>
  <si>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</si>
  <si>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</si>
  <si>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</si>
  <si>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</si>
  <si>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</si>
  <si>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</si>
  <si>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</si>
  <si>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</si>
  <si>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</si>
  <si>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</si>
  <si>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</si>
  <si>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</si>
  <si>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</si>
  <si>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</si>
  <si>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</si>
  <si>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</si>
  <si>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</si>
  <si>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</si>
  <si>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</si>
  <si>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</si>
  <si>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</si>
  <si>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</si>
  <si>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</si>
  <si>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</si>
  <si>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</si>
  <si>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</si>
  <si>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</si>
  <si>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</si>
  <si>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</si>
  <si>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</si>
  <si>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</si>
  <si>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</si>
  <si>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</si>
  <si>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</si>
  <si>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</si>
  <si>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</si>
  <si>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</si>
  <si>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</si>
  <si>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</si>
  <si>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</si>
  <si>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</si>
  <si>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</si>
  <si>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</si>
  <si>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</si>
  <si>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</si>
  <si>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</si>
  <si>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</si>
  <si>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</si>
  <si>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</si>
  <si>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</si>
  <si>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</si>
  <si>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</si>
  <si>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</si>
  <si>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</si>
  <si>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</si>
  <si>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</si>
  <si>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</si>
  <si>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</si>
  <si>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</si>
  <si>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</si>
  <si>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</si>
  <si>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</si>
  <si>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</si>
  <si>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</si>
  <si>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</si>
  <si>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</si>
  <si>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</si>
  <si>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</si>
  <si>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</si>
  <si>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</si>
  <si>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</si>
  <si>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</si>
  <si>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</si>
  <si>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</si>
  <si>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</si>
  <si>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</si>
  <si>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</si>
  <si>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</si>
  <si>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</si>
  <si>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</si>
  <si>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</si>
  <si>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</si>
  <si>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</si>
  <si>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</si>
  <si>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</si>
  <si>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</si>
  <si>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</si>
  <si>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</si>
  <si>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</si>
  <si>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</si>
  <si>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</si>
  <si>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</si>
  <si>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</si>
  <si>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</si>
  <si>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</si>
  <si>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</si>
  <si>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</si>
  <si>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</si>
  <si>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</si>
  <si>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</si>
  <si>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</si>
  <si>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</si>
  <si>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</si>
  <si>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</si>
  <si>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</si>
  <si>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</si>
  <si>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</si>
  <si>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</si>
  <si>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</si>
  <si>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</si>
  <si>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</si>
  <si>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</si>
  <si>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</si>
  <si>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</si>
  <si>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</si>
  <si>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</si>
  <si>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</si>
  <si>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</si>
  <si>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</si>
  <si>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</si>
  <si>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</si>
  <si>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</si>
  <si>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</si>
  <si>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</si>
  <si>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</si>
  <si>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</si>
  <si>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</si>
  <si>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</si>
  <si>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</si>
  <si>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</si>
  <si>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</si>
  <si>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</si>
  <si>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</si>
  <si>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</si>
  <si>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</si>
  <si>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</si>
  <si>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</si>
  <si>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</si>
  <si>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</si>
  <si>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</si>
  <si>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</si>
  <si>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</si>
  <si>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</si>
  <si>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</si>
  <si>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</si>
  <si>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</si>
  <si>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</si>
  <si>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</si>
  <si>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</si>
  <si>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</si>
  <si>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</si>
  <si>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</si>
  <si>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</si>
  <si>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</si>
  <si>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</si>
  <si>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</si>
  <si>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</si>
  <si>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</si>
  <si>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</si>
  <si>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</si>
  <si>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</si>
  <si>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</si>
  <si>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</si>
  <si>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</si>
  <si>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</si>
  <si>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</si>
  <si>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</si>
  <si>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</si>
  <si>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</si>
  <si>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</si>
  <si>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</si>
  <si>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</si>
  <si>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</si>
  <si>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</si>
  <si>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</si>
  <si>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</si>
  <si>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</si>
  <si>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</si>
  <si>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</si>
  <si>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</si>
  <si>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</si>
  <si>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</si>
  <si>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</si>
  <si>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</si>
  <si>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</si>
  <si>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</si>
  <si>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</si>
  <si>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</si>
  <si>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</si>
  <si>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</si>
  <si>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</si>
  <si>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</si>
  <si>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</si>
  <si>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</si>
  <si>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</si>
  <si>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</si>
  <si>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</si>
  <si>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</si>
  <si>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</si>
  <si>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</si>
  <si>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</si>
  <si>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</si>
  <si>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</si>
  <si>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</si>
  <si>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</si>
  <si>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</si>
  <si>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</si>
  <si>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</si>
  <si>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</si>
  <si>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</si>
  <si>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</si>
  <si>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</si>
  <si>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</si>
  <si>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</si>
  <si>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</si>
  <si>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</si>
  <si>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</si>
  <si>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</si>
  <si>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</si>
  <si>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</si>
  <si>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</si>
  <si>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</si>
  <si>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</si>
  <si>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</si>
  <si>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</si>
  <si>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</si>
  <si>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</si>
  <si>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</si>
  <si>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</si>
  <si>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</si>
  <si>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</si>
  <si>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</si>
  <si>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</si>
  <si>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</si>
  <si>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</si>
  <si>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</si>
  <si>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</si>
  <si>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</si>
  <si>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</si>
  <si>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</si>
  <si>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</si>
  <si>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</si>
  <si>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</si>
  <si>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</si>
  <si>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</si>
  <si>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</si>
  <si>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</si>
  <si>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</si>
  <si>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</si>
  <si>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</si>
  <si>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</si>
  <si>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</si>
  <si>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</si>
  <si>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</si>
  <si>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</si>
  <si>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</si>
  <si>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</si>
  <si>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</si>
  <si>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</si>
  <si>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</si>
  <si>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</si>
  <si>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</si>
  <si>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</si>
  <si>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</si>
  <si>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</si>
  <si>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</si>
  <si>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</si>
  <si>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</si>
  <si>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</si>
  <si>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</si>
  <si>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</si>
  <si>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</si>
  <si>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</si>
  <si>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</si>
  <si>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</si>
  <si>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</si>
  <si>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</si>
  <si>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</si>
  <si>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</si>
  <si>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</si>
  <si>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</si>
  <si>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</si>
  <si>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</si>
  <si>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</si>
  <si>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</si>
  <si>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</si>
  <si>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</si>
  <si>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</si>
  <si>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</si>
  <si>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</si>
  <si>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</si>
  <si>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</si>
  <si>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</si>
  <si>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</si>
  <si>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</si>
  <si>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</si>
  <si>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</si>
  <si>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</si>
  <si>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</si>
  <si>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</si>
  <si>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</si>
  <si>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</si>
  <si>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</si>
  <si>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</si>
  <si>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</si>
  <si>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</si>
  <si>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</si>
  <si>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</si>
  <si>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</si>
  <si>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</si>
  <si>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</si>
  <si>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</si>
  <si>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</si>
  <si>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</si>
  <si>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</si>
  <si>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</si>
  <si>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</si>
  <si>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</si>
  <si>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</si>
  <si>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</si>
  <si>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</si>
  <si>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</si>
  <si>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</si>
  <si>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</si>
  <si>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</si>
  <si>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</si>
  <si>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</si>
  <si>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</si>
  <si>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</si>
  <si>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</si>
  <si>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</si>
  <si>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</si>
  <si>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</si>
  <si>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</si>
  <si>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</si>
  <si>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</si>
  <si>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</si>
  <si>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</si>
  <si>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</si>
  <si>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</si>
  <si>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</si>
  <si>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</si>
  <si>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</si>
  <si>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</si>
  <si>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</si>
  <si>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</si>
  <si>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</si>
  <si>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</si>
  <si>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</si>
  <si>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</si>
  <si>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</si>
  <si>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</si>
  <si>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</si>
  <si>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</si>
  <si>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</si>
  <si>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</si>
  <si>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</si>
  <si>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</si>
  <si>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</si>
  <si>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</si>
  <si>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</si>
  <si>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</si>
  <si>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</si>
  <si>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</si>
  <si>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</si>
  <si>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</si>
  <si>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</si>
  <si>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</si>
  <si>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</si>
  <si>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</si>
  <si>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</si>
  <si>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</si>
  <si>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</si>
  <si>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</si>
  <si>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</si>
  <si>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</si>
  <si>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</si>
  <si>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</si>
  <si>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</si>
  <si>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</si>
  <si>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</si>
  <si>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</si>
  <si>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</si>
  <si>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</si>
  <si>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</si>
  <si>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</si>
  <si>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</si>
  <si>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</si>
  <si>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</si>
  <si>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</si>
  <si>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</si>
  <si>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</si>
  <si>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</si>
  <si>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</si>
  <si>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</si>
  <si>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</si>
  <si>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</si>
  <si>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</si>
  <si>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</si>
  <si>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</si>
  <si>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</si>
  <si>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</si>
  <si>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</si>
  <si>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</si>
  <si>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</si>
  <si>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</si>
  <si>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</si>
  <si>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</si>
  <si>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</si>
  <si>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</si>
  <si>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</si>
  <si>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</si>
  <si>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</si>
  <si>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</si>
  <si>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</si>
  <si>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</si>
  <si>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</si>
  <si>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</si>
  <si>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</si>
  <si>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</si>
  <si>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</si>
  <si>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</si>
  <si>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</si>
  <si>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</si>
  <si>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</si>
  <si>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</si>
  <si>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</si>
  <si>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</si>
  <si>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</si>
  <si>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</si>
  <si>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</si>
  <si>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</si>
  <si>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</si>
  <si>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</si>
  <si>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</si>
  <si>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</si>
  <si>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</si>
  <si>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</si>
  <si>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</si>
  <si>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</si>
  <si>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</si>
  <si>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</si>
  <si>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</si>
  <si>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</si>
  <si>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</si>
  <si>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</si>
  <si>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</si>
  <si>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</si>
  <si>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</si>
  <si>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</si>
  <si>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</si>
  <si>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</si>
  <si>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</si>
  <si>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</si>
  <si>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</si>
  <si>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</si>
  <si>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</si>
  <si>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</si>
  <si>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</si>
  <si>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</si>
  <si>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</si>
  <si>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</si>
  <si>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</si>
  <si>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</si>
  <si>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</si>
  <si>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</si>
  <si>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</si>
  <si>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</si>
  <si>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</si>
  <si>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</si>
  <si>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</si>
  <si>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</si>
  <si>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</si>
  <si>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</si>
  <si>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</si>
  <si>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</si>
  <si>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</si>
  <si>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</si>
  <si>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</si>
  <si>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</si>
  <si>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</si>
  <si>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</si>
  <si>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</si>
  <si>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</si>
  <si>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</si>
  <si>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</si>
  <si>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</si>
  <si>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</si>
  <si>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</si>
  <si>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</si>
  <si>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</si>
  <si>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</si>
  <si>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</si>
  <si>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</si>
  <si>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</si>
  <si>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</si>
  <si>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</si>
  <si>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</si>
  <si>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</si>
  <si>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</si>
  <si>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</si>
  <si>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</si>
  <si>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</si>
  <si>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</si>
  <si>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</si>
  <si>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</si>
  <si>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</si>
  <si>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</si>
  <si>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</si>
  <si>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</si>
  <si>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</si>
  <si>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</si>
  <si>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</si>
  <si>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</si>
  <si>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</si>
  <si>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</si>
  <si>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</si>
  <si>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</si>
  <si>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</si>
  <si>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</si>
  <si>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</si>
  <si>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</si>
  <si>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</si>
  <si>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</si>
  <si>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</si>
  <si>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</si>
  <si>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</si>
  <si>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</si>
  <si>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</si>
  <si>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</si>
  <si>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</si>
  <si>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</si>
  <si>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</si>
  <si>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</si>
  <si>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</si>
  <si>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</si>
  <si>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</si>
  <si>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</si>
  <si>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</si>
  <si>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</si>
  <si>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</si>
  <si>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</si>
  <si>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</si>
  <si>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</si>
  <si>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</si>
  <si>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</si>
  <si>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</si>
  <si>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</si>
  <si>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</si>
  <si>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</si>
  <si>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</si>
  <si>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</si>
  <si>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</si>
  <si>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</si>
  <si>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</si>
  <si>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</si>
  <si>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</si>
  <si>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</si>
  <si>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</si>
  <si>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</si>
  <si>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</si>
  <si>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</si>
  <si>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</si>
  <si>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</si>
  <si>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</si>
  <si>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</si>
  <si>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</si>
  <si>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</si>
  <si>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</si>
  <si>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</si>
  <si>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</si>
  <si>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</si>
  <si>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</si>
  <si>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</si>
  <si>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</si>
  <si>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</si>
  <si>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</si>
  <si>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</si>
  <si>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</si>
  <si>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</si>
  <si>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</si>
  <si>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</si>
  <si>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</si>
  <si>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</si>
  <si>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</si>
  <si>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</si>
  <si>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</si>
  <si>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</si>
  <si>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</si>
  <si>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</si>
  <si>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</si>
  <si>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</si>
  <si>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</si>
  <si>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</si>
  <si>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</si>
  <si>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</si>
  <si>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</si>
  <si>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</si>
  <si>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</si>
  <si>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</si>
  <si>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</si>
  <si>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</si>
  <si>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</si>
  <si>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</si>
  <si>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</si>
  <si>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</si>
  <si>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</si>
  <si>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</si>
  <si>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</si>
  <si>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</si>
  <si>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</si>
  <si>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</si>
  <si>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</si>
  <si>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</si>
  <si>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</si>
  <si>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</si>
  <si>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</si>
  <si>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</si>
  <si>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</si>
  <si>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</si>
  <si>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</si>
  <si>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</si>
  <si>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</si>
  <si>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</si>
  <si>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</si>
  <si>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</si>
  <si>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</si>
  <si>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</si>
  <si>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</si>
  <si>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</si>
  <si>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</si>
  <si>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</si>
  <si>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</si>
  <si>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</si>
  <si>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</si>
  <si>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</si>
  <si>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</si>
  <si>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</si>
  <si>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</si>
  <si>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</si>
  <si>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</si>
  <si>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</si>
  <si>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</si>
  <si>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</si>
  <si>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</si>
  <si>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</si>
  <si>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</si>
  <si>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</si>
  <si>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</si>
  <si>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</si>
  <si>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</si>
  <si>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</si>
  <si>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</si>
  <si>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</si>
  <si>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</si>
  <si>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</si>
  <si>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</si>
  <si>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</si>
  <si>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</si>
  <si>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</si>
  <si>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</si>
  <si>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</si>
  <si>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</si>
  <si>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</si>
  <si>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</si>
  <si>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</si>
  <si>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</si>
  <si>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</si>
  <si>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</si>
  <si>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</si>
  <si>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</si>
  <si>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</si>
  <si>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</si>
  <si>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</si>
  <si>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</si>
  <si>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</si>
  <si>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</si>
  <si>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</si>
  <si>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</si>
  <si>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</si>
  <si>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</si>
  <si>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</si>
  <si>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</si>
  <si>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</si>
  <si>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</si>
  <si>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</si>
  <si>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</si>
  <si>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</si>
  <si>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</si>
  <si>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</si>
  <si>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</si>
  <si>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</si>
  <si>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</si>
  <si>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</si>
  <si>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</si>
  <si>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</si>
  <si>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</si>
  <si>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</si>
  <si>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</si>
  <si>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</si>
  <si>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</si>
  <si>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</si>
  <si>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</si>
  <si>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</si>
  <si>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</si>
  <si>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</si>
  <si>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</si>
  <si>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</si>
  <si>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</si>
  <si>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</si>
  <si>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</si>
  <si>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</si>
  <si>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</si>
  <si>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</si>
  <si>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</si>
  <si>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</si>
  <si>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</si>
  <si>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</si>
  <si>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</si>
  <si>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</si>
  <si>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</si>
  <si>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</si>
  <si>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</si>
  <si>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</si>
  <si>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</si>
  <si>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</si>
  <si>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</si>
  <si>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</si>
  <si>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</si>
  <si>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</si>
  <si>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</si>
  <si>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</si>
  <si>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</si>
  <si>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</si>
  <si>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</si>
  <si>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</si>
  <si>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</si>
  <si>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</si>
  <si>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</si>
  <si>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</si>
  <si>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</si>
  <si>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</si>
  <si>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</si>
  <si>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</si>
  <si>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</si>
  <si>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</si>
  <si>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</si>
  <si>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</si>
  <si>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</si>
  <si>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</si>
  <si>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</si>
  <si>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</si>
  <si>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</si>
  <si>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</si>
  <si>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</si>
  <si>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</si>
  <si>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</si>
  <si>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</si>
  <si>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</si>
  <si>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</si>
  <si>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</si>
  <si>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</si>
  <si>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</si>
  <si>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</si>
  <si>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</si>
  <si>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</si>
  <si>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</si>
  <si>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</si>
  <si>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</si>
  <si>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</si>
  <si>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</si>
  <si>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</si>
  <si>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</si>
  <si>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</si>
  <si>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</si>
  <si>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</si>
  <si>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</si>
  <si>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</si>
  <si>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</si>
  <si>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</si>
  <si>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</si>
  <si>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</si>
  <si>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</si>
  <si>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</si>
  <si>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</si>
  <si>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</si>
  <si>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</si>
  <si>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</si>
  <si>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</si>
  <si>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</si>
  <si>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</si>
  <si>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</si>
  <si>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</si>
  <si>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</si>
  <si>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</si>
  <si>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</si>
  <si>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</si>
  <si>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</si>
  <si>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</si>
  <si>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</si>
  <si>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</si>
  <si>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</si>
  <si>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</si>
  <si>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</si>
  <si>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</si>
  <si>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</si>
  <si>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</si>
  <si>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</si>
  <si>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</si>
  <si>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</si>
  <si>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</si>
  <si>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</si>
  <si>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</si>
  <si>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</si>
  <si>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</si>
  <si>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</si>
  <si>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</si>
  <si>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</si>
  <si>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</si>
  <si>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</si>
  <si>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</si>
  <si>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</si>
  <si>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</si>
  <si>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</si>
  <si>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</si>
  <si>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</si>
  <si>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</si>
  <si>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</si>
  <si>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</si>
  <si>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</si>
  <si>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</si>
  <si>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</si>
  <si>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</si>
  <si>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</si>
  <si>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</si>
  <si>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</si>
  <si>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</si>
  <si>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</si>
  <si>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</si>
  <si>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</si>
  <si>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</si>
  <si>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</si>
  <si>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</si>
  <si>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</si>
  <si>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</si>
  <si>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</si>
  <si>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</si>
  <si>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</si>
  <si>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</si>
  <si>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</si>
  <si>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</si>
  <si>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</si>
  <si>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</si>
  <si>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</si>
  <si>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</si>
  <si>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</si>
  <si>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</si>
  <si>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</si>
  <si>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</si>
  <si>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</si>
  <si>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</si>
  <si>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</si>
  <si>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</si>
  <si>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</si>
  <si>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</si>
  <si>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</si>
  <si>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</si>
  <si>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</si>
  <si>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</si>
  <si>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</si>
  <si>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</si>
  <si>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</si>
  <si>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</si>
  <si>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</si>
  <si>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</si>
  <si>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</si>
  <si>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</si>
  <si>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</si>
  <si>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</si>
  <si>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</si>
  <si>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</si>
  <si>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</si>
  <si>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</si>
  <si>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</si>
  <si>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</si>
  <si>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</si>
  <si>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</si>
  <si>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</si>
  <si>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</si>
  <si>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</si>
  <si>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</si>
  <si>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</si>
  <si>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</si>
  <si>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</si>
  <si>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</si>
  <si>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</si>
  <si>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</si>
  <si>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</si>
  <si>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</si>
  <si>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</si>
  <si>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</si>
  <si>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</si>
  <si>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</si>
  <si>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</si>
  <si>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</si>
  <si>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</si>
  <si>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</si>
  <si>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</si>
  <si>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</si>
  <si>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</si>
  <si>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</si>
  <si>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</si>
  <si>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</si>
  <si>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</si>
  <si>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</si>
  <si>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</si>
  <si>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</si>
  <si>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</si>
  <si>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</si>
  <si>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</si>
  <si>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</si>
  <si>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</si>
  <si>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</si>
  <si>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</si>
  <si>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</si>
  <si>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</si>
  <si>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</si>
  <si>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</si>
  <si>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</si>
  <si>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</si>
  <si>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</si>
  <si>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</si>
  <si>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</si>
  <si>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</si>
  <si>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</si>
  <si>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</si>
  <si>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</si>
  <si>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</si>
  <si>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</si>
  <si>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</si>
  <si>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</si>
  <si>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</si>
  <si>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</si>
  <si>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</si>
  <si>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</si>
  <si>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</si>
  <si>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</si>
  <si>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</si>
  <si>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</si>
  <si>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</si>
  <si>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</si>
  <si>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</si>
  <si>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</si>
  <si>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</si>
  <si>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</si>
  <si>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</si>
  <si>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</si>
  <si>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</si>
  <si>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</si>
  <si>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</si>
  <si>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</si>
  <si>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</si>
  <si>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</si>
  <si>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</si>
  <si>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</si>
  <si>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</si>
  <si>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</si>
  <si>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</si>
  <si>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</si>
  <si>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</si>
  <si>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</si>
  <si>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</si>
  <si>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</si>
  <si>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</si>
  <si>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</si>
  <si>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</si>
  <si>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</si>
  <si>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</si>
  <si>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</si>
  <si>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</si>
  <si>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</si>
  <si>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</si>
  <si>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</si>
  <si>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</si>
  <si>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</si>
  <si>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</si>
  <si>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</si>
  <si>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</si>
  <si>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</si>
  <si>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</si>
  <si>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</si>
  <si>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</si>
  <si>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</si>
  <si>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</si>
  <si>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</si>
  <si>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</si>
  <si>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</si>
  <si>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</si>
  <si>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</si>
  <si>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</si>
  <si>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</si>
  <si>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</si>
  <si>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</si>
  <si>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</si>
  <si>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</si>
  <si>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</si>
  <si>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</si>
  <si>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</si>
  <si>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</si>
  <si>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</si>
  <si>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</si>
  <si>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</si>
  <si>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</si>
  <si>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</si>
  <si>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</si>
  <si>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</si>
  <si>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</si>
  <si>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</si>
  <si>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</si>
  <si>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</si>
  <si>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</si>
  <si>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</si>
  <si>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</si>
  <si>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</si>
  <si>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</si>
  <si>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</si>
  <si>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</si>
  <si>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</si>
  <si>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</si>
  <si>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</si>
  <si>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</si>
  <si>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</si>
  <si>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</si>
  <si>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</si>
  <si>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</si>
  <si>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</si>
  <si>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</si>
  <si>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</si>
  <si>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</si>
  <si>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</si>
  <si>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</si>
  <si>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</si>
  <si>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</si>
  <si>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</si>
  <si>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</si>
  <si>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</si>
  <si>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</si>
  <si>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</si>
  <si>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</si>
  <si>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</si>
  <si>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</si>
  <si>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</si>
  <si>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</si>
  <si>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</si>
  <si>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</si>
  <si>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</si>
  <si>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</si>
  <si>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</si>
  <si>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</si>
  <si>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</si>
  <si>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</si>
  <si>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</si>
  <si>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</si>
  <si>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</si>
  <si>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</si>
  <si>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</si>
  <si>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</si>
  <si>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</si>
  <si>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</si>
  <si>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</si>
  <si>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</si>
  <si>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</si>
  <si>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</si>
  <si>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</si>
  <si>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</si>
  <si>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</si>
  <si>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</si>
  <si>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</si>
  <si>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</si>
  <si>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</si>
  <si>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</si>
  <si>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</si>
  <si>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</si>
  <si>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</si>
  <si>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</si>
  <si>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</si>
  <si>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</si>
  <si>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</si>
  <si>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</si>
  <si>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</si>
  <si>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</si>
  <si>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</si>
  <si>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</si>
  <si>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</si>
  <si>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</si>
  <si>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</si>
  <si>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</si>
  <si>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</si>
  <si>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</si>
  <si>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</si>
  <si>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</si>
  <si>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</si>
  <si>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</si>
  <si>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</si>
  <si>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</si>
  <si>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</si>
  <si>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</si>
  <si>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</si>
  <si>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</si>
  <si>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</si>
  <si>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</si>
  <si>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</si>
  <si>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</si>
  <si>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</si>
  <si>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</si>
  <si>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</si>
  <si>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</si>
  <si>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</si>
  <si>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</si>
  <si>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</si>
  <si>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</si>
  <si>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</si>
  <si>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</si>
  <si>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</si>
  <si>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</si>
  <si>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</si>
  <si>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</si>
  <si>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</si>
  <si>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</si>
  <si>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</si>
  <si>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</si>
  <si>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</si>
  <si>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</si>
  <si>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</si>
  <si>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</si>
  <si>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</si>
  <si>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</si>
  <si>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</si>
  <si>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</si>
  <si>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</si>
  <si>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</si>
  <si>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</si>
  <si>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</si>
  <si>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</si>
  <si>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</si>
  <si>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</si>
  <si>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</si>
  <si>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</si>
  <si>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</si>
  <si>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</si>
  <si>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</si>
  <si>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</si>
  <si>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</si>
  <si>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</si>
  <si>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</si>
  <si>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</si>
  <si>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</si>
  <si>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</si>
  <si>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</si>
  <si>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</si>
  <si>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</si>
  <si>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</si>
  <si>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</si>
  <si>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</si>
  <si>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</si>
  <si>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</si>
  <si>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</si>
  <si>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</si>
  <si>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</si>
  <si>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</si>
  <si>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</si>
  <si>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</si>
  <si>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</si>
  <si>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</si>
  <si>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</si>
  <si>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</si>
  <si>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</si>
  <si>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</si>
  <si>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</si>
  <si>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</si>
  <si>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</si>
  <si>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</si>
  <si>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</si>
  <si>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</si>
  <si>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</si>
  <si>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</si>
  <si>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</si>
  <si>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</si>
  <si>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</si>
  <si>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</si>
  <si>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</si>
  <si>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</si>
  <si>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</si>
  <si>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</si>
  <si>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</si>
  <si>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</si>
  <si>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</si>
  <si>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</si>
  <si>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</si>
  <si>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</si>
  <si>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</si>
  <si>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</si>
  <si>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</si>
  <si>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</si>
  <si>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</si>
  <si>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</si>
  <si>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</si>
  <si>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</si>
  <si>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</si>
  <si>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</si>
  <si>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</si>
  <si>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</si>
  <si>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</si>
  <si>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</si>
  <si>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</si>
  <si>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</si>
  <si>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</si>
  <si>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</si>
  <si>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</si>
  <si>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</si>
  <si>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</si>
  <si>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</si>
  <si>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</si>
  <si>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</si>
  <si>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</si>
  <si>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</si>
  <si>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</si>
  <si>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</si>
  <si>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</si>
  <si>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</si>
  <si>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</si>
  <si>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</si>
  <si>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</si>
  <si>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</si>
  <si>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</si>
  <si>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</si>
  <si>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</si>
  <si>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</si>
  <si>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</si>
  <si>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</si>
  <si>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</si>
  <si>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</si>
  <si>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</si>
  <si>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</si>
  <si>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</si>
  <si>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</si>
  <si>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</si>
  <si>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</si>
  <si>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</si>
  <si>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</si>
  <si>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</si>
  <si>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</si>
  <si>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</si>
  <si>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</si>
  <si>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</si>
  <si>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</si>
  <si>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</si>
  <si>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</si>
  <si>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</si>
  <si>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</si>
  <si>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</si>
  <si>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</si>
  <si>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</si>
  <si>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</si>
  <si>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</si>
  <si>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</si>
  <si>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</si>
  <si>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</si>
  <si>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</si>
  <si>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</si>
  <si>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</si>
  <si>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</si>
  <si>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</si>
  <si>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</si>
  <si>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</si>
  <si>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</si>
  <si>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</si>
  <si>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</si>
  <si>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</si>
  <si>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</si>
  <si>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</si>
  <si>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</si>
  <si>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</si>
  <si>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</si>
  <si>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</si>
  <si>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</si>
  <si>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</si>
  <si>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</si>
  <si>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</si>
  <si>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</si>
  <si>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</si>
  <si>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</si>
  <si>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</si>
  <si>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</si>
  <si>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</si>
  <si>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</si>
  <si>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</si>
  <si>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</si>
  <si>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</si>
  <si>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</si>
  <si>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</si>
  <si>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</si>
  <si>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</si>
  <si>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</si>
  <si>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</si>
  <si>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</si>
  <si>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</si>
  <si>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</si>
  <si>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</si>
  <si>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</si>
  <si>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</si>
  <si>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</si>
  <si>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</si>
  <si>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</si>
  <si>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</si>
  <si>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</si>
  <si>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</si>
  <si>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</si>
  <si>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</si>
  <si>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</si>
  <si>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</si>
  <si>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</si>
  <si>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</si>
  <si>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</si>
  <si>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</si>
  <si>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</si>
  <si>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</si>
  <si>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</si>
  <si>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</si>
  <si>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</si>
  <si>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</si>
  <si>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</si>
  <si>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</si>
  <si>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</si>
  <si>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</si>
  <si>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</si>
  <si>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</si>
  <si>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</si>
  <si>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</si>
  <si>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</si>
  <si>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</si>
  <si>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</si>
  <si>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</si>
  <si>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</si>
  <si>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</si>
  <si>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</si>
  <si>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</si>
  <si>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</si>
  <si>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</si>
  <si>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</si>
  <si>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</si>
  <si>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</si>
  <si>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</si>
  <si>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</si>
  <si>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</si>
  <si>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</si>
  <si>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</si>
  <si>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</si>
  <si>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</si>
  <si>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</si>
  <si>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</si>
  <si>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</si>
  <si>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</si>
  <si>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</si>
  <si>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</si>
  <si>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</si>
  <si>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</si>
  <si>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</si>
  <si>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</si>
  <si>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</si>
  <si>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</si>
  <si>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</si>
  <si>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</si>
  <si>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</si>
  <si>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</si>
  <si>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</si>
  <si>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</si>
  <si>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</si>
  <si>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</si>
  <si>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</si>
  <si>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</si>
  <si>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</si>
  <si>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</si>
  <si>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</si>
  <si>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</si>
  <si>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</si>
  <si>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</si>
  <si>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</si>
  <si>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</si>
  <si>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</si>
  <si>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</si>
  <si>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</si>
  <si>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</si>
  <si>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</si>
  <si>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</si>
  <si>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</si>
  <si>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</si>
  <si>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</si>
  <si>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</si>
  <si>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</si>
  <si>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</si>
  <si>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</si>
  <si>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</si>
  <si>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</si>
  <si>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</si>
  <si>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</si>
  <si>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</si>
  <si>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</si>
  <si>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</si>
  <si>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</si>
  <si>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</si>
  <si>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</si>
  <si>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</si>
  <si>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</si>
  <si>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</si>
  <si>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</si>
  <si>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</si>
  <si>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</si>
  <si>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</si>
  <si>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</si>
  <si>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</si>
  <si>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</si>
  <si>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</si>
  <si>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</si>
  <si>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</si>
  <si>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</si>
  <si>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</si>
  <si>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</si>
  <si>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</si>
  <si>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</si>
  <si>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</si>
  <si>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</si>
  <si>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</si>
  <si>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</si>
  <si>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</si>
  <si>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</si>
  <si>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</si>
  <si>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</si>
  <si>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</si>
  <si>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</si>
  <si>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</si>
  <si>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</si>
  <si>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</si>
  <si>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</si>
  <si>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</si>
  <si>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</si>
  <si>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</si>
  <si>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</si>
  <si>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</si>
  <si>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</si>
  <si>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</si>
  <si>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</si>
  <si>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</si>
  <si>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</si>
  <si>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</si>
  <si>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</si>
  <si>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</si>
  <si>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</si>
  <si>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</si>
  <si>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</si>
  <si>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</si>
  <si>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</si>
  <si>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</si>
  <si>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</si>
  <si>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</si>
  <si>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</si>
  <si>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</si>
  <si>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</si>
  <si>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</si>
  <si>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</si>
  <si>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</si>
  <si>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</si>
  <si>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</si>
  <si>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</si>
  <si>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</si>
  <si>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</si>
  <si>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</si>
  <si>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</si>
  <si>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</si>
  <si>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</si>
  <si>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</si>
  <si>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</si>
  <si>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</si>
  <si>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</si>
  <si>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</si>
  <si>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</si>
  <si>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</si>
  <si>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</si>
  <si>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</si>
  <si>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</si>
  <si>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</si>
  <si>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</si>
  <si>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</si>
  <si>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</si>
  <si>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</si>
  <si>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</si>
  <si>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</si>
  <si>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</si>
  <si>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</si>
  <si>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</si>
  <si>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</si>
  <si>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</si>
  <si>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</si>
  <si>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</si>
  <si>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</si>
  <si>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</si>
  <si>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</si>
  <si>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</si>
  <si>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</si>
  <si>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</si>
  <si>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</si>
  <si>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</si>
  <si>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</si>
  <si>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</si>
  <si>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</si>
  <si>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</si>
  <si>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</si>
  <si>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</si>
  <si>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</si>
  <si>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</si>
  <si>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</si>
  <si>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</si>
  <si>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</si>
  <si>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</si>
  <si>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</si>
  <si>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</si>
  <si>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</si>
  <si>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</si>
  <si>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</si>
  <si>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</si>
  <si>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</si>
  <si>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</si>
  <si>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</si>
  <si>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</si>
  <si>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</si>
  <si>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</si>
  <si>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</si>
  <si>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</si>
  <si>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</si>
  <si>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</si>
  <si>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</si>
  <si>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</si>
  <si>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</si>
  <si>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</si>
  <si>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</si>
  <si>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</si>
  <si>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</si>
  <si>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</si>
  <si>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</si>
  <si>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</si>
  <si>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</si>
  <si>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</si>
  <si>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</si>
  <si>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</si>
  <si>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</si>
  <si>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</si>
  <si>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</si>
  <si>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</si>
  <si>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</si>
  <si>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</si>
  <si>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</si>
  <si>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</si>
  <si>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</si>
  <si>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</si>
  <si>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</si>
  <si>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</si>
  <si>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</si>
  <si>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</si>
  <si>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</si>
  <si>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</si>
  <si>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</si>
  <si>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</si>
  <si>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</si>
  <si>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</si>
  <si>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</si>
  <si>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</si>
  <si>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</si>
  <si>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</si>
  <si>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</si>
  <si>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</si>
  <si>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</si>
  <si>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</si>
  <si>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</si>
  <si>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</si>
  <si>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</si>
  <si>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</si>
  <si>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</si>
  <si>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</si>
  <si>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</si>
  <si>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</si>
  <si>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</si>
  <si>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</si>
  <si>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</si>
  <si>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</si>
  <si>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</si>
  <si>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</si>
  <si>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</si>
  <si>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</si>
  <si>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</si>
  <si>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</si>
  <si>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</si>
  <si>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</si>
  <si>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</si>
  <si>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</si>
  <si>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</si>
  <si>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</si>
  <si>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</si>
  <si>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</si>
  <si>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</si>
  <si>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</si>
  <si>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</si>
  <si>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</si>
  <si>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</si>
  <si>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</si>
  <si>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</si>
  <si>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</si>
  <si>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</si>
  <si>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</si>
  <si>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</si>
  <si>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</si>
  <si>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</si>
  <si>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</si>
  <si>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</si>
  <si>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</si>
  <si>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</si>
  <si>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</si>
  <si>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</si>
  <si>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</si>
  <si>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</si>
  <si>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</si>
  <si>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</si>
  <si>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</si>
  <si>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</si>
  <si>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</si>
  <si>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</si>
  <si>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</si>
  <si>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</si>
  <si>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</si>
  <si>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</si>
  <si>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</si>
  <si>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</si>
  <si>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</si>
  <si>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</si>
  <si>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</si>
  <si>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</si>
  <si>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</si>
  <si>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</si>
  <si>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</si>
  <si>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</si>
  <si>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</si>
  <si>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</si>
  <si>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</si>
  <si>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</si>
  <si>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</si>
  <si>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</si>
  <si>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</si>
  <si>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</si>
  <si>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</si>
  <si>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</si>
  <si>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</si>
  <si>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</si>
  <si>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</si>
  <si>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</si>
  <si>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</si>
  <si>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</si>
  <si>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</si>
  <si>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</si>
  <si>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</si>
  <si>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</si>
  <si>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</si>
  <si>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</si>
  <si>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</si>
  <si>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</si>
  <si>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</si>
  <si>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</si>
  <si>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</si>
  <si>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</si>
  <si>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</si>
  <si>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</si>
  <si>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</si>
  <si>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</si>
  <si>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</si>
  <si>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</si>
  <si>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</si>
  <si>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</si>
  <si>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</si>
  <si>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</si>
  <si>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</si>
  <si>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</si>
  <si>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</si>
  <si>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</si>
  <si>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</si>
  <si>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</si>
  <si>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</si>
  <si>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</si>
  <si>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</si>
  <si>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</si>
  <si>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</si>
  <si>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</si>
  <si>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</si>
  <si>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</si>
  <si>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</si>
  <si>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</si>
  <si>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</si>
  <si>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</si>
  <si>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</si>
  <si>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</si>
  <si>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</si>
  <si>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</si>
  <si>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</si>
  <si>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</si>
  <si>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</si>
  <si>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</si>
  <si>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</si>
  <si>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</si>
  <si>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</si>
  <si>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</si>
  <si>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</si>
  <si>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</si>
  <si>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</si>
  <si>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</si>
  <si>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</si>
  <si>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</si>
  <si>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</si>
  <si>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</si>
  <si>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</si>
  <si>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</si>
  <si>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</si>
  <si>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</si>
  <si>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</si>
  <si>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</si>
  <si>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</si>
  <si>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</si>
  <si>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</si>
  <si>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</si>
  <si>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</si>
  <si>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</si>
  <si>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</si>
  <si>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</si>
  <si>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</si>
  <si>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</si>
  <si>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</si>
  <si>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</si>
  <si>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</si>
  <si>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</si>
  <si>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</si>
  <si>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</si>
  <si>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</si>
  <si>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</si>
  <si>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</si>
  <si>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</si>
  <si>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</si>
  <si>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</si>
  <si>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</si>
  <si>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</si>
  <si>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</si>
  <si>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</si>
  <si>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</si>
  <si>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</si>
  <si>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</si>
  <si>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</si>
  <si>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</si>
  <si>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</si>
  <si>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</si>
  <si>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</si>
  <si>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</si>
  <si>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</si>
  <si>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</si>
  <si>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</si>
  <si>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</si>
  <si>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</si>
  <si>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</si>
  <si>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</si>
  <si>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</si>
  <si>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</si>
  <si>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</si>
  <si>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</si>
  <si>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</si>
  <si>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</si>
  <si>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</si>
  <si>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</si>
  <si>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</si>
  <si>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</si>
  <si>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</si>
  <si>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</si>
  <si>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</si>
  <si>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</si>
  <si>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</si>
  <si>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</si>
  <si>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</si>
  <si>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</si>
  <si>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</si>
  <si>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</si>
  <si>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</si>
  <si>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</si>
  <si>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</si>
  <si>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</si>
  <si>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</si>
  <si>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</si>
  <si>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</si>
  <si>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</si>
  <si>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</si>
  <si>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</si>
  <si>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</si>
  <si>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</si>
  <si>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</si>
  <si>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</si>
  <si>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</si>
  <si>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</si>
  <si>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</si>
  <si>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</si>
  <si>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</si>
  <si>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</si>
  <si>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</si>
  <si>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</si>
  <si>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</si>
  <si>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</si>
  <si>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</si>
  <si>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</si>
  <si>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</si>
  <si>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</si>
  <si>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</si>
  <si>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</si>
  <si>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</si>
  <si>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</si>
  <si>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</si>
  <si>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</si>
  <si>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</si>
  <si>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</si>
  <si>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</si>
  <si>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</si>
  <si>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</si>
  <si>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</si>
  <si>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</si>
  <si>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</si>
  <si>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</si>
  <si>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</si>
  <si>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</si>
  <si>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</si>
  <si>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</si>
  <si>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</si>
  <si>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</si>
  <si>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</si>
  <si>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</si>
  <si>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</si>
  <si>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</si>
  <si>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</si>
  <si>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</si>
  <si>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</si>
  <si>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</si>
  <si>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</si>
  <si>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</si>
  <si>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</si>
  <si>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</si>
  <si>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</si>
  <si>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</si>
  <si>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</si>
  <si>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</si>
  <si>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</si>
  <si>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</si>
  <si>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</si>
  <si>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</si>
  <si>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</si>
  <si>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</si>
  <si>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</si>
  <si>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</si>
  <si>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</si>
  <si>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</si>
  <si>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</si>
  <si>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</si>
  <si>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</si>
  <si>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</si>
  <si>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</si>
  <si>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</si>
  <si>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</si>
  <si>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</si>
  <si>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</si>
  <si>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</si>
  <si>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</si>
  <si>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</si>
  <si>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</si>
  <si>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</si>
  <si>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</si>
  <si>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</si>
  <si>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</si>
  <si>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</si>
  <si>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</si>
  <si>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</si>
  <si>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</si>
  <si>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</si>
  <si>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</si>
  <si>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</si>
  <si>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</si>
  <si>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</si>
  <si>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</si>
  <si>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</si>
  <si>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</si>
  <si>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</si>
  <si>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</si>
  <si>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</si>
  <si>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</si>
  <si>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</si>
  <si>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</si>
  <si>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</si>
  <si>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</si>
  <si>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</si>
  <si>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</si>
  <si>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</si>
  <si>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</si>
  <si>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</si>
  <si>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</si>
  <si>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</si>
  <si>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</si>
  <si>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</si>
  <si>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</si>
  <si>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</si>
  <si>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</si>
  <si>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</si>
  <si>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</si>
  <si>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</si>
  <si>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</si>
  <si>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</si>
  <si>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</si>
  <si>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</si>
  <si>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</si>
  <si>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</si>
  <si>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</si>
  <si>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</si>
  <si>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</si>
  <si>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</si>
  <si>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</si>
  <si>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</si>
  <si>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</si>
  <si>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</si>
  <si>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</si>
  <si>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</si>
  <si>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</si>
  <si>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</si>
  <si>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</si>
  <si>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</si>
  <si>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</si>
  <si>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</si>
  <si>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</si>
  <si>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</si>
  <si>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</si>
  <si>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</si>
  <si>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</si>
  <si>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</si>
  <si>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</si>
  <si>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</si>
  <si>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</si>
  <si>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</si>
  <si>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</si>
  <si>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</si>
  <si>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</si>
  <si>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</si>
  <si>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</si>
  <si>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</si>
  <si>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</si>
  <si>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</si>
  <si>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</si>
  <si>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</si>
  <si>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</si>
  <si>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</si>
  <si>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</si>
  <si>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</si>
  <si>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</si>
  <si>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</si>
  <si>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</si>
  <si>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</si>
  <si>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</si>
  <si>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</si>
  <si>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</si>
  <si>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</si>
  <si>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</si>
  <si>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</si>
  <si>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</si>
  <si>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</si>
  <si>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</si>
  <si>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</si>
  <si>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</si>
  <si>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</si>
  <si>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</si>
  <si>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</si>
  <si>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</si>
  <si>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</si>
  <si>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</si>
  <si>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</si>
  <si>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</si>
  <si>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</si>
  <si>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</si>
  <si>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</si>
  <si>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</si>
  <si>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</si>
  <si>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</si>
  <si>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</si>
  <si>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</si>
  <si>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</si>
  <si>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</si>
  <si>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</si>
  <si>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</si>
  <si>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</si>
  <si>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</si>
  <si>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</si>
  <si>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</si>
  <si>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</si>
  <si>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</si>
  <si>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</si>
  <si>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</si>
  <si>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</si>
  <si>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</si>
  <si>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</si>
  <si>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</si>
  <si>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</si>
  <si>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</si>
  <si>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</si>
  <si>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</si>
  <si>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</si>
  <si>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</si>
  <si>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</si>
  <si>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</si>
  <si>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</si>
  <si>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</si>
  <si>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</si>
  <si>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</si>
  <si>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</si>
  <si>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</si>
  <si>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</si>
  <si>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</si>
  <si>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</si>
  <si>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</si>
  <si>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</si>
  <si>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</si>
  <si>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</si>
  <si>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</si>
  <si>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</si>
  <si>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</si>
  <si>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</si>
  <si>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</si>
  <si>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</si>
  <si>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</si>
  <si>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</si>
  <si>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</si>
  <si>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</si>
  <si>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</si>
  <si>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</si>
  <si>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</si>
  <si>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</si>
  <si>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</si>
  <si>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</si>
  <si>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</si>
  <si>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</si>
  <si>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</si>
  <si>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</si>
  <si>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</si>
  <si>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</si>
  <si>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</si>
  <si>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</si>
  <si>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</si>
  <si>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</si>
  <si>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</si>
  <si>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</si>
  <si>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</si>
  <si>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</si>
  <si>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</si>
  <si>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</si>
  <si>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</si>
  <si>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</si>
  <si>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</si>
  <si>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</si>
  <si>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</si>
  <si>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</si>
  <si>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</si>
  <si>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</si>
  <si>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</si>
  <si>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</si>
  <si>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</si>
  <si>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</si>
  <si>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</si>
  <si>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</si>
  <si>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</si>
  <si>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</si>
  <si>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</si>
  <si>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</si>
  <si>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</si>
  <si>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</si>
  <si>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</si>
  <si>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</si>
  <si>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</si>
  <si>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</si>
  <si>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</si>
  <si>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</si>
  <si>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</si>
  <si>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</si>
  <si>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</si>
  <si>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</si>
  <si>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</si>
  <si>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</si>
  <si>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</si>
  <si>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</si>
  <si>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</si>
  <si>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</si>
  <si>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</si>
  <si>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</si>
  <si>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</si>
  <si>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</si>
  <si>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</si>
  <si>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</si>
  <si>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</si>
  <si>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</si>
  <si>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</si>
  <si>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</si>
  <si>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</si>
  <si>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</si>
  <si>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</si>
  <si>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</si>
  <si>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</si>
  <si>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</si>
  <si>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</si>
  <si>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</si>
  <si>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</si>
  <si>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</si>
  <si>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</si>
  <si>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</si>
  <si>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</si>
  <si>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</si>
  <si>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</si>
  <si>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</si>
  <si>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</si>
  <si>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</si>
  <si>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</si>
  <si>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</si>
  <si>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</si>
  <si>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</si>
  <si>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</si>
  <si>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</si>
  <si>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</si>
  <si>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</si>
  <si>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</si>
  <si>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</si>
  <si>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</si>
  <si>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</si>
  <si>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</si>
  <si>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</si>
  <si>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</si>
  <si>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</si>
  <si>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</si>
  <si>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</si>
  <si>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</si>
  <si>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</si>
  <si>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</si>
  <si>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</si>
  <si>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</si>
  <si>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</si>
  <si>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</si>
  <si>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</si>
  <si>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</si>
  <si>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</si>
  <si>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</si>
  <si>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</si>
  <si>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</si>
  <si>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</si>
  <si>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</si>
  <si>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</si>
  <si>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</si>
  <si>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</si>
  <si>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</si>
  <si>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</si>
  <si>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</si>
  <si>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</si>
  <si>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</si>
  <si>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</si>
  <si>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</si>
  <si>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</si>
  <si>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</si>
  <si>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</si>
  <si>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</si>
  <si>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</si>
  <si>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</si>
  <si>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</si>
  <si>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</si>
  <si>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</si>
  <si>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</si>
  <si>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</si>
  <si>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</si>
  <si>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</si>
  <si>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</si>
  <si>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</si>
  <si>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</si>
  <si>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</si>
  <si>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</si>
  <si>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</si>
  <si>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</si>
  <si>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</si>
  <si>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</si>
  <si>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</si>
  <si>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</si>
  <si>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</si>
  <si>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</si>
  <si>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</si>
  <si>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</si>
  <si>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</si>
  <si>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</si>
  <si>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</si>
  <si>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</si>
  <si>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</si>
  <si>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</si>
  <si>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</si>
  <si>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</si>
  <si>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</si>
  <si>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</si>
  <si>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</si>
  <si>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</si>
  <si>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</si>
  <si>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</si>
  <si>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</si>
  <si>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</si>
  <si>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</si>
  <si>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</si>
  <si>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</si>
  <si>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</si>
  <si>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</si>
  <si>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</si>
  <si>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</si>
  <si>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</si>
  <si>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</si>
  <si>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</si>
  <si>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</si>
  <si>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</si>
  <si>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</si>
  <si>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</si>
  <si>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</si>
  <si>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</si>
  <si>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</si>
  <si>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</si>
  <si>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</si>
  <si>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</si>
  <si>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</si>
  <si>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</si>
  <si>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</si>
  <si>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</si>
  <si>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</si>
  <si>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</si>
  <si>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</si>
  <si>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</si>
  <si>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</si>
  <si>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</si>
  <si>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</si>
  <si>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</si>
  <si>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</si>
  <si>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</si>
  <si>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</si>
  <si>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</si>
  <si>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</si>
  <si>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</si>
  <si>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</si>
  <si>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</si>
  <si>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</si>
  <si>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</si>
  <si>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</si>
  <si>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</si>
  <si>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</si>
  <si>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</si>
  <si>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</si>
  <si>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</si>
  <si>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</si>
  <si>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</si>
  <si>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</si>
  <si>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</si>
  <si>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</si>
  <si>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</si>
  <si>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</si>
  <si>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</si>
  <si>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</si>
  <si>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</si>
  <si>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</si>
  <si>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</si>
  <si>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</si>
  <si>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</si>
  <si>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</si>
  <si>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</si>
  <si>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</si>
  <si>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</si>
  <si>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</si>
  <si>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</si>
  <si>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</si>
  <si>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</si>
  <si>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</si>
  <si>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</si>
  <si>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</si>
  <si>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</si>
  <si>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</si>
  <si>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</si>
  <si>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</si>
  <si>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</si>
  <si>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</si>
  <si>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</si>
  <si>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</si>
  <si>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</si>
  <si>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</si>
  <si>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</si>
  <si>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</si>
  <si>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</si>
  <si>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</si>
  <si>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</si>
  <si>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</si>
  <si>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</si>
  <si>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</si>
  <si>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</si>
  <si>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</si>
  <si>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</si>
  <si>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</si>
  <si>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</si>
  <si>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</si>
  <si>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</si>
  <si>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</si>
  <si>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</si>
  <si>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</si>
  <si>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</si>
  <si>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</si>
  <si>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</si>
  <si>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</si>
  <si>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</si>
  <si>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</si>
  <si>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</si>
  <si>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</si>
  <si>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</si>
  <si>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</si>
  <si>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</si>
  <si>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</si>
  <si>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</si>
  <si>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</si>
  <si>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</si>
  <si>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</si>
  <si>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</si>
  <si>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</si>
  <si>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</si>
  <si>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</si>
  <si>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</si>
  <si>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</si>
  <si>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</si>
  <si>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</si>
  <si>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</si>
  <si>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</si>
  <si>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</si>
  <si>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</si>
  <si>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</si>
  <si>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</si>
  <si>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</si>
  <si>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</si>
  <si>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</si>
  <si>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</si>
  <si>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</si>
  <si>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</si>
  <si>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</si>
  <si>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</si>
  <si>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</si>
  <si>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</si>
  <si>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</si>
  <si>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</si>
  <si>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</si>
  <si>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</si>
  <si>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</si>
  <si>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</si>
  <si>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</si>
  <si>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</si>
  <si>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</si>
  <si>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</si>
  <si>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</si>
  <si>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</si>
  <si>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</si>
  <si>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</si>
  <si>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</si>
  <si>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</si>
  <si>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</si>
  <si>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</si>
  <si>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</si>
  <si>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</si>
  <si>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</si>
  <si>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</si>
  <si>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</si>
  <si>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</si>
  <si>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</si>
  <si>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</si>
  <si>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</si>
  <si>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</si>
  <si>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</si>
  <si>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</si>
  <si>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</si>
  <si>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</si>
  <si>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</si>
  <si>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</si>
  <si>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</si>
  <si>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</si>
  <si>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</si>
  <si>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</si>
  <si>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</si>
  <si>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</si>
  <si>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</si>
  <si>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</si>
  <si>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</si>
  <si>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</si>
  <si>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</si>
  <si>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</si>
  <si>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</si>
  <si>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</si>
  <si>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</si>
  <si>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</si>
  <si>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</si>
  <si>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</si>
  <si>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</si>
  <si>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</si>
  <si>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</si>
  <si>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</si>
  <si>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</si>
  <si>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</si>
  <si>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</si>
  <si>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</si>
  <si>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</si>
  <si>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</si>
  <si>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</si>
  <si>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</si>
  <si>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</si>
  <si>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</si>
  <si>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</si>
  <si>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</si>
  <si>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</si>
  <si>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</si>
  <si>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</si>
  <si>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</si>
  <si>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</si>
  <si>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</si>
  <si>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</si>
  <si>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</si>
  <si>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</si>
  <si>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</si>
  <si>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</si>
  <si>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</si>
  <si>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</si>
  <si>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</si>
  <si>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</si>
  <si>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</si>
  <si>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</si>
  <si>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</si>
  <si>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</si>
  <si>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</si>
  <si>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</si>
  <si>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</si>
  <si>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</si>
  <si>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</si>
  <si>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</si>
  <si>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</si>
  <si>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</si>
  <si>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</si>
  <si>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</si>
  <si>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</si>
  <si>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</si>
  <si>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</si>
  <si>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</si>
  <si>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</si>
  <si>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</si>
  <si>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</si>
  <si>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</si>
  <si>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</si>
  <si>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</si>
  <si>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</si>
  <si>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</si>
  <si>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</si>
  <si>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</si>
  <si>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</si>
  <si>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</si>
  <si>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</si>
  <si>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</si>
  <si>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</si>
  <si>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</si>
  <si>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</si>
  <si>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</si>
  <si>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</si>
  <si>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</si>
  <si>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</si>
  <si>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</si>
  <si>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</si>
  <si>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</si>
  <si>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</si>
  <si>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</si>
  <si>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</si>
  <si>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</si>
  <si>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</si>
  <si>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</si>
  <si>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</si>
  <si>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</si>
  <si>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</si>
  <si>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</si>
  <si>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</si>
  <si>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</si>
  <si>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</si>
  <si>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</si>
  <si>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</si>
  <si>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</si>
  <si>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</si>
  <si>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</si>
  <si>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</si>
  <si>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</si>
  <si>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</si>
  <si>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</si>
  <si>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</si>
  <si>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</si>
  <si>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</si>
  <si>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</si>
  <si>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</si>
  <si>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</si>
  <si>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</si>
  <si>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</si>
  <si>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</si>
  <si>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</si>
  <si>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</si>
  <si>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</si>
  <si>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</si>
  <si>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</si>
  <si>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</si>
  <si>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</si>
  <si>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</si>
  <si>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</si>
  <si>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</si>
  <si>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</si>
  <si>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</si>
  <si>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</si>
  <si>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</si>
  <si>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</si>
  <si>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</si>
  <si>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</si>
  <si>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</si>
  <si>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</si>
  <si>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</si>
  <si>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</si>
  <si>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</si>
  <si>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</si>
  <si>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</si>
  <si>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</si>
  <si>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</si>
  <si>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</si>
  <si>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</si>
  <si>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</si>
  <si>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</si>
  <si>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</si>
  <si>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</si>
  <si>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</si>
  <si>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</si>
  <si>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</si>
  <si>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</si>
  <si>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</si>
  <si>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</si>
  <si>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</si>
  <si>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</si>
  <si>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</si>
  <si>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</si>
  <si>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</si>
  <si>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</si>
  <si>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</si>
  <si>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</si>
  <si>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</si>
  <si>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</si>
  <si>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</si>
  <si>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</si>
  <si>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</si>
  <si>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</si>
  <si>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</si>
  <si>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</si>
  <si>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</si>
  <si>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</si>
  <si>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</si>
  <si>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</si>
  <si>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</si>
  <si>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</si>
  <si>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</si>
  <si>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</si>
  <si>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</si>
  <si>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</si>
  <si>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</si>
  <si>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</si>
  <si>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</si>
  <si>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</si>
  <si>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</si>
  <si>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</si>
  <si>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</si>
  <si>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</si>
  <si>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</si>
  <si>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</si>
  <si>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</si>
  <si>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</si>
  <si>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</si>
  <si>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</si>
  <si>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</si>
  <si>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</si>
  <si>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</si>
  <si>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</si>
  <si>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</si>
  <si>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</si>
  <si>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</si>
  <si>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</si>
  <si>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</si>
  <si>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</si>
  <si>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</si>
  <si>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</si>
  <si>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</si>
  <si>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</si>
  <si>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</si>
  <si>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</si>
  <si>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</si>
  <si>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</si>
  <si>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</si>
  <si>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</si>
  <si>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</si>
  <si>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</si>
  <si>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</si>
  <si>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</si>
  <si>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</si>
  <si>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</si>
  <si>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</si>
  <si>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</si>
  <si>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</si>
  <si>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</si>
  <si>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</si>
  <si>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</si>
  <si>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</si>
  <si>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</si>
  <si>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</si>
  <si>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</si>
  <si>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</si>
  <si>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</si>
  <si>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</si>
  <si>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</si>
  <si>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</si>
  <si>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</si>
  <si>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</si>
  <si>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</si>
  <si>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</si>
  <si>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</si>
  <si>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</si>
  <si>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</si>
  <si>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</si>
  <si>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</si>
  <si>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</si>
  <si>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</si>
  <si>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</si>
  <si>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</si>
  <si>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</si>
  <si>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</si>
  <si>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</si>
  <si>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</si>
  <si>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</si>
  <si>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</si>
  <si>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</si>
  <si>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</si>
  <si>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</si>
  <si>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</si>
  <si>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</si>
  <si>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</si>
  <si>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</si>
  <si>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</si>
  <si>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</si>
  <si>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</si>
  <si>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</si>
  <si>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</si>
  <si>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</si>
  <si>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</si>
  <si>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</si>
  <si>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</si>
  <si>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</si>
  <si>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</si>
  <si>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</si>
  <si>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</si>
  <si>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</si>
  <si>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</si>
  <si>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</si>
  <si>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</si>
  <si>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</si>
  <si>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</si>
  <si>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</si>
  <si>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</si>
  <si>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</si>
  <si>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</si>
  <si>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</si>
  <si>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</si>
  <si>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</si>
  <si>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</si>
  <si>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</si>
  <si>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</si>
  <si>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</si>
  <si>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</si>
  <si>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</si>
  <si>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</si>
  <si>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</si>
  <si>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</si>
  <si>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</si>
  <si>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</si>
  <si>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</si>
  <si>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</si>
  <si>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</si>
  <si>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</si>
  <si>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</si>
  <si>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</si>
  <si>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</si>
  <si>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</si>
  <si>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</si>
  <si>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</si>
  <si>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</si>
  <si>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</si>
  <si>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</si>
  <si>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</si>
  <si>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</si>
  <si>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</si>
  <si>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</si>
  <si>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</si>
  <si>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</si>
  <si>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</si>
  <si>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</si>
  <si>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</si>
  <si>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</si>
  <si>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</si>
  <si>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</si>
  <si>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</si>
  <si>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</si>
  <si>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</si>
  <si>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</si>
  <si>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</si>
  <si>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</si>
  <si>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</si>
  <si>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</si>
  <si>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</si>
  <si>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</si>
  <si>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</si>
  <si>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</si>
  <si>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</si>
  <si>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</si>
  <si>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</si>
  <si>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</si>
  <si>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</si>
  <si>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</si>
  <si>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</si>
  <si>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</si>
  <si>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</si>
  <si>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</si>
  <si>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</si>
  <si>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</si>
  <si>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</si>
  <si>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</si>
  <si>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</si>
  <si>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</si>
  <si>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</si>
  <si>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</si>
  <si>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</si>
  <si>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</si>
  <si>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</si>
  <si>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</si>
  <si>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</si>
  <si>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</si>
  <si>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</si>
  <si>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</si>
  <si>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</si>
  <si>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</si>
  <si>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</si>
  <si>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</si>
  <si>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</si>
  <si>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</si>
  <si>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</si>
  <si>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</si>
  <si>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</si>
  <si>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</si>
  <si>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</si>
  <si>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</si>
  <si>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</si>
  <si>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</si>
  <si>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</si>
  <si>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</si>
  <si>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</si>
  <si>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</si>
  <si>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</si>
  <si>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</si>
  <si>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</si>
  <si>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</si>
  <si>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</si>
  <si>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</si>
  <si>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</si>
  <si>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</si>
  <si>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</si>
  <si>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</si>
  <si>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</si>
  <si>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</si>
  <si>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</si>
  <si>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</si>
  <si>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</si>
  <si>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</si>
  <si>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</si>
  <si>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</si>
  <si>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</si>
  <si>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</si>
  <si>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</si>
  <si>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</si>
  <si>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</si>
  <si>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</si>
  <si>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</si>
  <si>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</si>
  <si>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</si>
  <si>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</si>
  <si>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</si>
  <si>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</si>
  <si>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</si>
  <si>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</si>
  <si>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</si>
  <si>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</si>
  <si>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</si>
  <si>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</si>
  <si>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</si>
  <si>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</si>
  <si>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</si>
  <si>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</si>
  <si>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</si>
  <si>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</si>
  <si>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</si>
  <si>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</si>
  <si>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</si>
  <si>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</si>
  <si>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</si>
  <si>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</si>
  <si>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</si>
  <si>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</si>
  <si>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</si>
  <si>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</si>
  <si>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</si>
  <si>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</si>
  <si>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</si>
  <si>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</si>
  <si>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</si>
  <si>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</si>
  <si>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</si>
  <si>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</si>
  <si>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</si>
  <si>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</si>
  <si>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</si>
  <si>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</si>
  <si>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</si>
  <si>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</si>
  <si>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</si>
  <si>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</si>
  <si>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</si>
  <si>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</si>
  <si>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</si>
  <si>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</si>
  <si>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</si>
  <si>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</si>
  <si>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</si>
  <si>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</si>
  <si>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</si>
  <si>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</si>
  <si>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</si>
  <si>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</si>
  <si>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</si>
  <si>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</si>
  <si>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</si>
  <si>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</si>
  <si>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</si>
  <si>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</si>
  <si>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</si>
  <si>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</si>
  <si>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</si>
  <si>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</si>
  <si>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</si>
  <si>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</si>
  <si>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</si>
  <si>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</si>
  <si>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</si>
  <si>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</si>
  <si>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</si>
  <si>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</si>
  <si>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</si>
  <si>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</si>
  <si>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</si>
  <si>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</si>
  <si>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</si>
  <si>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</si>
  <si>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</si>
  <si>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</si>
  <si>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</si>
  <si>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</si>
  <si>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</si>
  <si>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</si>
  <si>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</si>
  <si>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</si>
  <si>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</si>
  <si>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</si>
  <si>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</si>
  <si>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</si>
  <si>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</si>
  <si>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</si>
  <si>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</si>
  <si>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</si>
  <si>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</si>
  <si>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</si>
  <si>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</si>
  <si>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</si>
  <si>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</si>
  <si>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</si>
  <si>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</si>
  <si>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</si>
  <si>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</si>
  <si>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</si>
  <si>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</si>
  <si>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</si>
  <si>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</si>
  <si>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</si>
  <si>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</si>
  <si>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</si>
  <si>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</si>
  <si>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</si>
  <si>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</si>
  <si>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</si>
  <si>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</si>
  <si>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</si>
  <si>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</si>
  <si>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</si>
  <si>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</si>
  <si>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</si>
  <si>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</si>
  <si>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</si>
  <si>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</si>
  <si>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</si>
  <si>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</si>
  <si>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</si>
  <si>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</si>
  <si>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</si>
  <si>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</si>
  <si>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</si>
  <si>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</si>
  <si>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</si>
  <si>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</si>
  <si>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</si>
  <si>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</si>
  <si>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</si>
  <si>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</si>
  <si>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</si>
  <si>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</si>
  <si>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</si>
  <si>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</si>
  <si>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</si>
  <si>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</si>
  <si>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</si>
  <si>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</si>
  <si>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</si>
  <si>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</si>
  <si>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</si>
  <si>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</si>
  <si>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</si>
  <si>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</si>
  <si>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</si>
  <si>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</si>
  <si>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</si>
  <si>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</si>
  <si>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</si>
  <si>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</si>
  <si>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</si>
  <si>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</si>
  <si>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</si>
  <si>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</si>
  <si>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</si>
  <si>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</si>
  <si>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</si>
  <si>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</si>
  <si>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</si>
  <si>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</si>
  <si>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</si>
  <si>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</si>
  <si>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</si>
  <si>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</si>
  <si>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</si>
  <si>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</si>
  <si>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</si>
  <si>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</si>
  <si>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</si>
  <si>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</si>
  <si>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</si>
  <si>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</si>
  <si>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</si>
  <si>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</si>
  <si>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</si>
  <si>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</si>
  <si>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</si>
  <si>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</si>
  <si>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</si>
  <si>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</si>
  <si>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</si>
  <si>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</si>
  <si>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</si>
  <si>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</si>
  <si>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</si>
  <si>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</si>
  <si>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</si>
  <si>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</si>
  <si>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</si>
  <si>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</si>
  <si>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</si>
  <si>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</si>
  <si>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</si>
  <si>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</si>
  <si>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</si>
  <si>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</si>
  <si>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</si>
  <si>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</si>
  <si>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</si>
  <si>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</si>
  <si>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</si>
  <si>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</si>
  <si>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</si>
  <si>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</si>
  <si>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</si>
  <si>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</si>
  <si>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</si>
  <si>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</si>
  <si>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</si>
  <si>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</si>
  <si>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</si>
  <si>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</si>
  <si>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</si>
  <si>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</si>
  <si>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</si>
  <si>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</si>
  <si>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</si>
  <si>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</si>
  <si>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</si>
  <si>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</si>
  <si>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</si>
  <si>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</si>
  <si>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</si>
  <si>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</si>
  <si>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</si>
  <si>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</si>
  <si>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</si>
  <si>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</si>
  <si>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</si>
  <si>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</si>
  <si>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</si>
  <si>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</si>
  <si>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</si>
  <si>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</si>
  <si>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</si>
  <si>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</si>
  <si>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</si>
  <si>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</si>
  <si>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</si>
  <si>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</si>
  <si>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</si>
  <si>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</si>
  <si>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</si>
  <si>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</si>
  <si>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</si>
  <si>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</si>
  <si>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</si>
  <si>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</si>
  <si>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</si>
  <si>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</si>
  <si>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</si>
  <si>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</si>
  <si>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</si>
  <si>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</si>
  <si>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</si>
  <si>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</si>
  <si>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</si>
  <si>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</si>
  <si>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</si>
  <si>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</si>
  <si>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</si>
  <si>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</si>
  <si>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</si>
  <si>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</si>
  <si>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</si>
  <si>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</si>
  <si>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</si>
  <si>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</si>
  <si>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</si>
  <si>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</si>
  <si>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</si>
  <si>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</si>
  <si>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</si>
  <si>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</si>
  <si>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</si>
  <si>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</si>
  <si>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</si>
  <si>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</si>
  <si>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</si>
  <si>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</si>
  <si>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</si>
  <si>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</si>
  <si>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</si>
  <si>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</si>
  <si>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</si>
  <si>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</si>
  <si>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</si>
  <si>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</si>
  <si>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</si>
  <si>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</si>
  <si>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</si>
  <si>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</si>
  <si>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</si>
  <si>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</si>
  <si>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</si>
  <si>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</si>
  <si>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</si>
  <si>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</si>
  <si>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</si>
  <si>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</si>
  <si>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</si>
  <si>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</si>
  <si>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</si>
  <si>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</si>
  <si>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</si>
  <si>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</si>
  <si>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</si>
  <si>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</si>
  <si>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</si>
  <si>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</si>
  <si>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</si>
  <si>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</si>
  <si>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</si>
  <si>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</si>
  <si>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</si>
  <si>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</si>
  <si>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</si>
  <si>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</si>
  <si>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</si>
  <si>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</si>
  <si>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</si>
  <si>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</si>
  <si>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</si>
  <si>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</si>
  <si>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</si>
  <si>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</si>
  <si>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</si>
  <si>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</si>
  <si>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</si>
  <si>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</si>
  <si>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</si>
  <si>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</si>
  <si>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</si>
  <si>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</si>
  <si>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</si>
  <si>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</si>
  <si>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</si>
  <si>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</si>
  <si>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</si>
  <si>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</si>
  <si>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</si>
  <si>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</si>
  <si>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</si>
  <si>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</si>
  <si>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</si>
  <si>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</si>
  <si>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</si>
  <si>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</si>
  <si>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</si>
  <si>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</si>
  <si>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</si>
  <si>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</si>
  <si>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</si>
  <si>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</si>
  <si>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</si>
  <si>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</si>
  <si>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</si>
  <si>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</si>
  <si>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</si>
  <si>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</si>
  <si>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</si>
  <si>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</si>
  <si>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</si>
  <si>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</si>
  <si>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</si>
  <si>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</si>
  <si>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</si>
  <si>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</si>
  <si>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</si>
  <si>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</si>
  <si>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</si>
  <si>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</si>
  <si>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</si>
  <si>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</si>
  <si>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</si>
  <si>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</si>
  <si>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</si>
  <si>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</si>
  <si>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</si>
  <si>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</si>
  <si>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</si>
  <si>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</si>
  <si>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</si>
  <si>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</si>
  <si>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</si>
  <si>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</si>
  <si>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</si>
  <si>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</si>
  <si>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</si>
  <si>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</si>
  <si>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</si>
  <si>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</si>
  <si>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</si>
  <si>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</si>
  <si>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</si>
  <si>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</si>
  <si>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</si>
  <si>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</si>
  <si>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</si>
  <si>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</si>
  <si>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</si>
  <si>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</si>
  <si>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</si>
  <si>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</si>
  <si>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</si>
  <si>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</si>
  <si>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</si>
  <si>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</si>
  <si>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</si>
  <si>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</si>
  <si>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</si>
  <si>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</si>
  <si>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</si>
  <si>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</si>
  <si>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</si>
  <si>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</si>
  <si>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</si>
  <si>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</si>
  <si>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</si>
  <si>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</si>
  <si>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</si>
  <si>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</si>
  <si>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</si>
  <si>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</si>
  <si>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</si>
  <si>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</si>
  <si>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</si>
  <si>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</si>
  <si>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</si>
  <si>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</si>
  <si>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</si>
  <si>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</si>
  <si>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</si>
  <si>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</si>
  <si>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</si>
  <si>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</si>
  <si>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</si>
  <si>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</si>
  <si>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</si>
  <si>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</si>
  <si>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</si>
  <si>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</si>
  <si>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</si>
  <si>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</si>
  <si>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</si>
  <si>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</si>
  <si>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</si>
  <si>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</si>
  <si>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</si>
  <si>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</si>
  <si>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</si>
  <si>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</si>
  <si>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</si>
  <si>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</si>
  <si>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</si>
  <si>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</si>
  <si>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</si>
  <si>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</si>
  <si>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</si>
  <si>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</si>
  <si>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</si>
  <si>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</si>
  <si>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</si>
  <si>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</si>
  <si>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</si>
  <si>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</si>
  <si>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</si>
  <si>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</si>
  <si>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</si>
  <si>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</si>
  <si>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</si>
  <si>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</si>
  <si>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</si>
  <si>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</si>
  <si>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</si>
  <si>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</si>
  <si>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</si>
  <si>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</si>
  <si>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</si>
  <si>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</si>
  <si>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</si>
  <si>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</si>
  <si>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</si>
  <si>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</si>
  <si>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</si>
  <si>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</si>
  <si>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</si>
  <si>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</si>
  <si>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</si>
  <si>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</si>
  <si>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</si>
  <si>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</si>
  <si>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</si>
  <si>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</si>
  <si>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</si>
  <si>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</si>
  <si>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</si>
  <si>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</si>
  <si>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</si>
  <si>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</si>
  <si>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</si>
  <si>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</si>
  <si>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</si>
  <si>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</si>
  <si>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</si>
  <si>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</si>
  <si>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</si>
  <si>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</si>
  <si>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</si>
  <si>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</si>
  <si>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</si>
  <si>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</si>
  <si>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</si>
  <si>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</si>
  <si>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</si>
  <si>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</si>
  <si>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</si>
  <si>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</si>
  <si>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</si>
  <si>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</si>
  <si>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</si>
  <si>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</si>
  <si>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</si>
  <si>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</si>
  <si>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</si>
  <si>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</si>
  <si>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</si>
  <si>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</si>
  <si>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</si>
  <si>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</si>
  <si>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</si>
  <si>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</si>
  <si>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</si>
  <si>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</si>
  <si>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</si>
  <si>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</si>
  <si>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</si>
  <si>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</si>
  <si>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</si>
  <si>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</si>
  <si>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</si>
  <si>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</si>
  <si>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</si>
  <si>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</si>
  <si>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</si>
  <si>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</si>
  <si>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</si>
  <si>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</si>
  <si>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</si>
  <si>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</si>
  <si>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</si>
  <si>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</si>
  <si>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</si>
  <si>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</si>
  <si>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</si>
  <si>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</si>
  <si>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</si>
  <si>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</si>
  <si>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</si>
  <si>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</si>
  <si>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</si>
  <si>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</si>
  <si>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</si>
  <si>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</si>
  <si>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</si>
  <si>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</si>
  <si>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</si>
  <si>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</si>
  <si>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</si>
  <si>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</si>
  <si>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</si>
  <si>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</si>
  <si>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</si>
  <si>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</si>
  <si>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</si>
  <si>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</si>
  <si>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</si>
  <si>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</si>
  <si>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</si>
  <si>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</si>
  <si>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</si>
  <si>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</si>
  <si>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</si>
  <si>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</si>
  <si>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</si>
  <si>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</si>
  <si>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</si>
  <si>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</si>
  <si>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</si>
  <si>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</si>
  <si>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</si>
  <si>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</si>
  <si>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</si>
  <si>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</si>
  <si>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</si>
  <si>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</si>
  <si>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</si>
  <si>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</si>
  <si>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</si>
  <si>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</si>
  <si>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</si>
  <si>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</si>
  <si>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</si>
  <si>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</si>
  <si>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</si>
  <si>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</si>
  <si>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</si>
  <si>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</si>
  <si>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</si>
  <si>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</si>
  <si>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</si>
  <si>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</si>
  <si>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</si>
  <si>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</si>
  <si>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</si>
  <si>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</si>
  <si>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</si>
  <si>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</si>
  <si>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</si>
  <si>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</si>
  <si>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</si>
  <si>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</si>
  <si>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</si>
  <si>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</si>
  <si>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</si>
  <si>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</si>
  <si>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</si>
  <si>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</si>
  <si>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</si>
  <si>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</si>
  <si>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</si>
  <si>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</si>
  <si>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</si>
  <si>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</si>
  <si>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</si>
  <si>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</si>
  <si>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</si>
  <si>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</si>
  <si>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</si>
  <si>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</si>
  <si>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</si>
  <si>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</si>
  <si>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</si>
  <si>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</si>
  <si>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</si>
  <si>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</si>
  <si>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</si>
  <si>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</si>
  <si>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</si>
  <si>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</si>
  <si>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</si>
  <si>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</si>
  <si>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</si>
  <si>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</si>
  <si>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</si>
  <si>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</si>
  <si>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</si>
  <si>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</si>
  <si>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</si>
  <si>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</si>
  <si>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</si>
  <si>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</si>
  <si>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</si>
  <si>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</si>
  <si>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</si>
  <si>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</si>
  <si>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</si>
  <si>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</si>
  <si>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</si>
  <si>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</si>
  <si>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</si>
  <si>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</si>
  <si>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</si>
  <si>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</si>
  <si>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</si>
  <si>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</si>
  <si>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</si>
  <si>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</si>
  <si>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</si>
  <si>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</si>
  <si>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</si>
  <si>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</si>
  <si>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</si>
  <si>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</si>
  <si>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</si>
  <si>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</si>
  <si>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</si>
  <si>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</si>
  <si>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</si>
  <si>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</si>
  <si>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</si>
  <si>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</si>
  <si>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</si>
  <si>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</si>
  <si>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</si>
  <si>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</si>
  <si>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</si>
  <si>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</si>
  <si>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</si>
  <si>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</si>
  <si>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</si>
  <si>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</si>
  <si>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</si>
  <si>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</si>
  <si>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</si>
  <si>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</si>
  <si>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</si>
  <si>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</si>
  <si>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</si>
  <si>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</si>
  <si>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</si>
  <si>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</si>
  <si>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</si>
  <si>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</si>
  <si>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</si>
  <si>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</si>
  <si>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</si>
  <si>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</si>
  <si>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</si>
  <si>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</si>
  <si>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</si>
  <si>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</si>
  <si>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</si>
  <si>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</si>
  <si>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</si>
  <si>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</si>
  <si>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</si>
  <si>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</si>
  <si>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</si>
  <si>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</si>
  <si>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</si>
  <si>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</si>
  <si>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</si>
  <si>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</si>
  <si>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</si>
  <si>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</si>
  <si>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</si>
  <si>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</si>
  <si>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</si>
  <si>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</si>
  <si>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</si>
  <si>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</si>
  <si>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</si>
  <si>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</si>
  <si>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</si>
  <si>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</si>
  <si>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</si>
  <si>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</si>
  <si>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</si>
  <si>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</si>
  <si>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</si>
  <si>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</si>
  <si>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</si>
  <si>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</si>
  <si>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</si>
  <si>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</si>
  <si>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</si>
  <si>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</si>
  <si>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</si>
  <si>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</si>
  <si>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</si>
  <si>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</si>
  <si>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</si>
  <si>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</si>
  <si>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</si>
  <si>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</si>
  <si>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</si>
  <si>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</si>
  <si>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</si>
  <si>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</si>
  <si>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</si>
  <si>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</si>
  <si>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</si>
  <si>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</si>
  <si>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</si>
  <si>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</si>
  <si>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</si>
  <si>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</si>
  <si>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</si>
  <si>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</si>
  <si>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</si>
  <si>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</si>
  <si>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</si>
  <si>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</si>
  <si>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</si>
  <si>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</si>
  <si>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</si>
  <si>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</si>
  <si>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</si>
  <si>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</si>
  <si>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</si>
  <si>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</si>
  <si>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</si>
  <si>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</si>
  <si>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</si>
  <si>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</si>
  <si>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</si>
  <si>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</si>
  <si>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</si>
  <si>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</si>
  <si>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</si>
  <si>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</si>
  <si>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</si>
  <si>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</si>
  <si>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</si>
  <si>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</si>
  <si>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</si>
  <si>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</si>
  <si>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</si>
  <si>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</si>
  <si>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</si>
  <si>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</si>
  <si>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</si>
  <si>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</si>
  <si>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</si>
  <si>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</si>
  <si>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</si>
  <si>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</si>
  <si>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</si>
  <si>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</si>
  <si>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</si>
  <si>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</si>
  <si>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</si>
  <si>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</si>
  <si>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</si>
  <si>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</si>
  <si>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</si>
  <si>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</si>
  <si>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</si>
  <si>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</si>
  <si>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</si>
  <si>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</si>
  <si>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</si>
  <si>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</si>
  <si>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</si>
  <si>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</si>
  <si>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</si>
  <si>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</si>
  <si>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</si>
  <si>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</si>
  <si>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</si>
  <si>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</si>
  <si>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</si>
  <si>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</si>
  <si>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</si>
  <si>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</si>
  <si>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</si>
  <si>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</si>
  <si>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</si>
  <si>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</si>
  <si>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</si>
  <si>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</si>
  <si>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</si>
  <si>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</si>
  <si>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</si>
  <si>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</si>
  <si>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</si>
  <si>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</si>
  <si>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</si>
  <si>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</si>
  <si>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</si>
  <si>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</si>
  <si>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</si>
  <si>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</si>
  <si>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</si>
  <si>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</si>
  <si>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</si>
  <si>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</si>
  <si>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</si>
  <si>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</si>
  <si>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</si>
  <si>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</si>
  <si>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</si>
  <si>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</si>
  <si>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</si>
  <si>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</si>
  <si>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</si>
  <si>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</si>
  <si>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</si>
  <si>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</si>
  <si>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</si>
  <si>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</si>
  <si>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</si>
  <si>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</si>
  <si>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</si>
  <si>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</si>
  <si>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</si>
  <si>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</si>
  <si>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</si>
  <si>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</si>
  <si>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</si>
  <si>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</si>
  <si>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</si>
  <si>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</si>
  <si>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</si>
  <si>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</si>
  <si>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</si>
  <si>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</si>
  <si>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</si>
  <si>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</si>
  <si>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</si>
  <si>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</si>
  <si>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</si>
  <si>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</si>
  <si>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</si>
  <si>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</si>
  <si>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</si>
  <si>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</si>
  <si>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</si>
  <si>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</si>
  <si>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</si>
  <si>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</si>
  <si>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</si>
  <si>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</si>
  <si>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</si>
  <si>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</si>
  <si>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</si>
  <si>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</si>
  <si>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</si>
  <si>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</si>
  <si>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</si>
  <si>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</si>
  <si>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</si>
  <si>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</si>
  <si>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</si>
  <si>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</si>
  <si>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</si>
  <si>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</si>
  <si>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</si>
  <si>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</si>
  <si>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</si>
  <si>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</si>
  <si>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</si>
  <si>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</si>
  <si>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</si>
  <si>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</si>
  <si>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</si>
  <si>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</si>
  <si>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</si>
  <si>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</si>
  <si>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</si>
  <si>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</si>
  <si>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</si>
  <si>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</si>
  <si>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</si>
  <si>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</si>
  <si>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</si>
  <si>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</si>
  <si>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</si>
  <si>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</si>
  <si>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</si>
  <si>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</si>
  <si>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</si>
  <si>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</si>
  <si>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</si>
  <si>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</si>
  <si>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</si>
  <si>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</si>
  <si>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</si>
  <si>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</si>
  <si>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</si>
  <si>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</si>
  <si>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</si>
  <si>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</si>
  <si>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</si>
  <si>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</si>
  <si>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</si>
  <si>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</si>
  <si>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</si>
  <si>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</si>
  <si>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</si>
  <si>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</si>
  <si>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</si>
  <si>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</si>
  <si>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</si>
  <si>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</si>
  <si>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</si>
  <si>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</si>
  <si>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</si>
  <si>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</si>
  <si>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</si>
  <si>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</si>
  <si>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</si>
  <si>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</si>
  <si>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</si>
  <si>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</si>
  <si>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</si>
  <si>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</si>
  <si>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</si>
  <si>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</si>
  <si>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</si>
  <si>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</si>
  <si>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</si>
  <si>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</si>
  <si>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</si>
  <si>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</si>
  <si>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</si>
  <si>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</si>
  <si>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</si>
  <si>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</si>
  <si>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</si>
  <si>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</si>
  <si>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</si>
  <si>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</si>
  <si>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</si>
  <si>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</si>
  <si>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</si>
  <si>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</si>
  <si>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</si>
  <si>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</si>
  <si>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</si>
  <si>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</si>
  <si>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</si>
  <si>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</si>
  <si>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</si>
  <si>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</si>
  <si>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</si>
  <si>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</si>
  <si>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</si>
  <si>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</si>
  <si>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</si>
  <si>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</si>
  <si>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</si>
  <si>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</si>
  <si>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</si>
  <si>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</si>
  <si>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</si>
  <si>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</si>
  <si>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</si>
  <si>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</si>
  <si>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</si>
  <si>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</si>
  <si>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</si>
  <si>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</si>
  <si>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</si>
  <si>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</si>
  <si>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</si>
  <si>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</si>
  <si>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</si>
  <si>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</si>
  <si>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</si>
  <si>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</si>
  <si>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</si>
  <si>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</si>
  <si>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</si>
  <si>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</si>
  <si>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</si>
  <si>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</si>
  <si>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</si>
  <si>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</si>
  <si>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</si>
  <si>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</si>
  <si>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</si>
  <si>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</si>
  <si>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</si>
  <si>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</si>
  <si>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</si>
  <si>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</si>
  <si>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</si>
  <si>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</si>
  <si>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</si>
  <si>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</si>
  <si>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</si>
  <si>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</si>
  <si>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</si>
  <si>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</si>
  <si>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</si>
  <si>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</si>
  <si>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</si>
  <si>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</si>
  <si>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</si>
  <si>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</si>
  <si>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</si>
  <si>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</si>
  <si>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</si>
  <si>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</si>
  <si>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</si>
  <si>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</si>
  <si>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</si>
  <si>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</si>
  <si>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</si>
  <si>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</si>
  <si>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</si>
  <si>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</si>
  <si>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</si>
  <si>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</si>
  <si>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</si>
  <si>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</si>
  <si>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</si>
  <si>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</si>
  <si>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</si>
  <si>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</si>
  <si>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</si>
  <si>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</si>
  <si>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</si>
  <si>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</si>
  <si>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</si>
  <si>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</si>
  <si>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</si>
  <si>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</si>
  <si>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</si>
  <si>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</si>
  <si>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</si>
  <si>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</si>
  <si>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</si>
  <si>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</si>
  <si>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</si>
  <si>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</si>
  <si>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</si>
  <si>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</si>
  <si>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</si>
  <si>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</si>
  <si>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</si>
  <si>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</si>
  <si>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</si>
  <si>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</si>
  <si>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</si>
  <si>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</si>
  <si>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</si>
  <si>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</si>
  <si>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</si>
  <si>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</si>
  <si>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</si>
  <si>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</si>
  <si>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</si>
  <si>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</si>
  <si>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</si>
  <si>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</si>
  <si>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</si>
  <si>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</si>
  <si>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</si>
  <si>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</si>
  <si>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</si>
  <si>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</si>
  <si>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</si>
  <si>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</si>
  <si>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</si>
  <si>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</si>
  <si>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</si>
  <si>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</si>
  <si>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</si>
  <si>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</si>
  <si>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</si>
  <si>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</si>
  <si>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</si>
  <si>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</si>
  <si>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</si>
  <si>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</si>
  <si>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</si>
  <si>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</si>
  <si>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</si>
  <si>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</si>
  <si>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</si>
  <si>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</si>
  <si>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</si>
  <si>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</si>
  <si>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</si>
  <si>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</si>
  <si>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</si>
  <si>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</si>
  <si>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</si>
  <si>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</si>
  <si>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</si>
  <si>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</si>
  <si>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</si>
  <si>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</si>
  <si>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</si>
  <si>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</si>
  <si>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</si>
  <si>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</si>
  <si>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</si>
  <si>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</si>
  <si>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</si>
  <si>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</si>
  <si>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</si>
  <si>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</si>
  <si>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</si>
  <si>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</si>
  <si>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</si>
  <si>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</si>
  <si>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</si>
  <si>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</si>
  <si>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</si>
  <si>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</si>
  <si>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</si>
  <si>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</si>
  <si>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</si>
  <si>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</si>
  <si>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</si>
  <si>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</si>
  <si>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</si>
  <si>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</si>
  <si>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</si>
  <si>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</si>
  <si>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</si>
  <si>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</si>
  <si>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</si>
  <si>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</si>
  <si>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</si>
  <si>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</si>
  <si>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</si>
  <si>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</si>
  <si>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</si>
  <si>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</si>
  <si>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</si>
  <si>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</si>
  <si>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</si>
  <si>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</si>
  <si>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</si>
  <si>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</si>
  <si>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</si>
  <si>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</si>
  <si>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</si>
  <si>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</si>
  <si>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</si>
  <si>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</si>
  <si>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</si>
  <si>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</si>
  <si>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</si>
  <si>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</si>
  <si>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</si>
  <si>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</si>
  <si>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</si>
  <si>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</si>
  <si>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</si>
  <si>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</si>
  <si>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</si>
  <si>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</si>
  <si>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</si>
  <si>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</si>
  <si>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</si>
  <si>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</si>
  <si>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</si>
  <si>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</si>
  <si>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</si>
  <si>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</si>
  <si>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</si>
  <si>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</si>
  <si>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</si>
  <si>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</si>
  <si>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</si>
  <si>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</si>
  <si>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</si>
  <si>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</si>
  <si>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</si>
  <si>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</si>
  <si>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</si>
  <si>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</si>
  <si>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</si>
  <si>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</si>
  <si>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</si>
  <si>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</si>
  <si>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</si>
  <si>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</si>
  <si>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</si>
  <si>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</si>
  <si>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</si>
  <si>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</si>
  <si>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</si>
  <si>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</si>
  <si>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</si>
  <si>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</si>
  <si>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</si>
  <si>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</si>
  <si>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</si>
  <si>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</si>
  <si>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</si>
  <si>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</si>
  <si>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</si>
  <si>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</si>
  <si>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</si>
  <si>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</si>
  <si>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</si>
  <si>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</si>
  <si>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</si>
  <si>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</si>
  <si>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</si>
  <si>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</si>
  <si>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</si>
  <si>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</si>
  <si>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</si>
  <si>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</si>
  <si>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</si>
  <si>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</si>
  <si>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</si>
  <si>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</si>
  <si>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</si>
  <si>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</si>
  <si>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</si>
  <si>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</si>
  <si>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</si>
  <si>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</si>
  <si>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</si>
  <si>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</si>
  <si>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</si>
  <si>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</si>
  <si>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</si>
  <si>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</si>
  <si>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</si>
  <si>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</si>
  <si>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</si>
  <si>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</si>
  <si>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</si>
  <si>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</si>
  <si>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</si>
  <si>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</si>
  <si>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</si>
  <si>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</si>
  <si>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</si>
  <si>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</si>
  <si>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</si>
  <si>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</si>
  <si>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</si>
  <si>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</si>
  <si>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</si>
  <si>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</si>
  <si>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</si>
  <si>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</si>
  <si>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</si>
  <si>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</si>
  <si>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</si>
  <si>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</si>
  <si>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</si>
  <si>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</si>
  <si>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</si>
  <si>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</si>
  <si>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</si>
  <si>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</si>
  <si>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</si>
  <si>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</si>
  <si>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</si>
  <si>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</si>
  <si>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</si>
  <si>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</si>
  <si>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</si>
  <si>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</si>
  <si>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</si>
  <si>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</si>
  <si>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</si>
  <si>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</si>
  <si>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</si>
  <si>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</si>
  <si>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</si>
  <si>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</si>
  <si>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</si>
  <si>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</si>
  <si>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</si>
  <si>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</si>
  <si>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</si>
  <si>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</si>
  <si>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</si>
  <si>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</si>
  <si>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</si>
  <si>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</si>
  <si>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</si>
  <si>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</si>
  <si>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</si>
  <si>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</si>
  <si>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</si>
  <si>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</si>
  <si>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</si>
  <si>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</si>
  <si>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</si>
  <si>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</si>
  <si>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</si>
  <si>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</si>
  <si>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</si>
  <si>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</si>
  <si>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</si>
  <si>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</si>
  <si>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</si>
  <si>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</si>
  <si>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</si>
  <si>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</si>
  <si>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</si>
  <si>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</si>
  <si>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</si>
  <si>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</si>
  <si>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</si>
  <si>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</si>
  <si>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</si>
  <si>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</si>
  <si>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</si>
  <si>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</si>
  <si>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</si>
  <si>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</si>
  <si>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</si>
  <si>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</si>
  <si>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</si>
  <si>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</si>
  <si>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</si>
  <si>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</si>
  <si>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</si>
  <si>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</si>
  <si>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</si>
  <si>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</si>
  <si>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</si>
  <si>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</si>
  <si>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</si>
  <si>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</si>
  <si>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</si>
  <si>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</si>
  <si>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</si>
  <si>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</si>
  <si>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</si>
  <si>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</si>
  <si>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</si>
  <si>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</si>
  <si>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</si>
  <si>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</si>
  <si>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</si>
  <si>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</si>
  <si>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</si>
  <si>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</si>
  <si>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</si>
  <si>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</si>
  <si>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</si>
  <si>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</si>
  <si>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</si>
  <si>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</si>
  <si>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</si>
  <si>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</si>
  <si>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</si>
  <si>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</si>
  <si>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</si>
  <si>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</si>
  <si>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</si>
  <si>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</si>
  <si>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</si>
  <si>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</si>
  <si>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</si>
  <si>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</si>
  <si>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</si>
  <si>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</si>
  <si>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</si>
  <si>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</si>
  <si>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</si>
  <si>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</si>
  <si>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</si>
  <si>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</si>
  <si>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</si>
  <si>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</si>
  <si>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</si>
  <si>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</si>
  <si>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</si>
  <si>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</si>
  <si>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</si>
  <si>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</si>
  <si>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</si>
  <si>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</si>
  <si>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</si>
  <si>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</si>
  <si>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</si>
  <si>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</si>
  <si>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</si>
  <si>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</si>
  <si>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</si>
  <si>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</si>
  <si>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</si>
  <si>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</si>
  <si>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</si>
  <si>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</si>
  <si>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</si>
  <si>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</si>
  <si>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</si>
  <si>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</si>
  <si>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</si>
  <si>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</si>
  <si>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</si>
  <si>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</si>
  <si>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</si>
  <si>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</si>
  <si>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</si>
  <si>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</si>
  <si>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</si>
  <si>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</si>
  <si>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</si>
  <si>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</si>
  <si>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</si>
  <si>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</si>
  <si>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</si>
  <si>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</si>
  <si>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</si>
  <si>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</si>
  <si>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</si>
  <si>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</si>
  <si>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</si>
  <si>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</si>
  <si>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</si>
  <si>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</si>
  <si>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</si>
  <si>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</si>
  <si>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</si>
  <si>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</si>
  <si>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</si>
  <si>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</si>
  <si>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</si>
  <si>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</si>
  <si>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</si>
  <si>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</si>
  <si>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</si>
  <si>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</si>
  <si>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</si>
  <si>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</si>
  <si>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</si>
  <si>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</si>
  <si>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</si>
  <si>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</si>
  <si>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</si>
  <si>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</si>
  <si>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</si>
  <si>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</si>
  <si>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</si>
  <si>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</si>
  <si>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</si>
  <si>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</si>
  <si>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</si>
  <si>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</si>
  <si>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</si>
  <si>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</si>
  <si>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</si>
  <si>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</si>
  <si>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</si>
  <si>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</si>
  <si>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</si>
  <si>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</si>
  <si>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</si>
  <si>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</si>
  <si>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</si>
  <si>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</si>
  <si>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</si>
  <si>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</si>
  <si>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</si>
  <si>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</si>
  <si>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</si>
  <si>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</si>
  <si>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</si>
  <si>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</si>
  <si>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</si>
  <si>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</si>
  <si>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</si>
  <si>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</si>
  <si>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</si>
  <si>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</si>
  <si>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</si>
  <si>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</si>
  <si>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</si>
  <si>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</si>
  <si>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</si>
  <si>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</si>
  <si>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</si>
  <si>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</si>
  <si>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</si>
  <si>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</si>
  <si>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</si>
  <si>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</si>
  <si>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</si>
  <si>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</si>
  <si>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</si>
  <si>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</si>
  <si>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</si>
  <si>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</si>
  <si>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</si>
  <si>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</si>
  <si>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</si>
  <si>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</si>
  <si>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</si>
  <si>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</si>
  <si>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</si>
  <si>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</si>
  <si>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</si>
  <si>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</si>
  <si>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</si>
  <si>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</si>
  <si>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</si>
  <si>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</si>
  <si>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</si>
  <si>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</si>
  <si>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</si>
  <si>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</si>
  <si>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</si>
  <si>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</si>
  <si>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</si>
  <si>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</si>
  <si>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</si>
  <si>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</si>
  <si>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</si>
  <si>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</si>
  <si>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</si>
  <si>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</si>
  <si>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</si>
  <si>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</si>
  <si>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</si>
  <si>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</si>
  <si>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</si>
  <si>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</si>
  <si>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</si>
  <si>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</si>
  <si>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</si>
  <si>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</si>
  <si>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</si>
  <si>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</si>
  <si>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</si>
  <si>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</si>
  <si>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</si>
  <si>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</si>
  <si>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</si>
  <si>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</si>
  <si>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</si>
  <si>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</si>
  <si>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</si>
  <si>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</si>
  <si>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</si>
  <si>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</si>
  <si>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</si>
  <si>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</si>
  <si>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</si>
  <si>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</si>
  <si>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</si>
  <si>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</si>
  <si>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</si>
  <si>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</si>
  <si>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</si>
  <si>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</si>
  <si>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</si>
  <si>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</si>
  <si>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</si>
  <si>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</si>
  <si>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</si>
  <si>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</si>
  <si>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</si>
  <si>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</si>
  <si>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</si>
  <si>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</si>
  <si>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</si>
  <si>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</si>
  <si>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</si>
  <si>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</si>
  <si>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</si>
  <si>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</si>
  <si>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</si>
  <si>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</si>
  <si>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</si>
  <si>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</si>
  <si>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</si>
  <si>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</si>
  <si>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</si>
  <si>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</si>
  <si>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</si>
  <si>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</si>
  <si>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</si>
  <si>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</si>
  <si>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</si>
  <si>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</si>
  <si>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</si>
  <si>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</si>
  <si>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</si>
  <si>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</si>
  <si>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</si>
  <si>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</si>
  <si>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</si>
  <si>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</si>
  <si>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</si>
  <si>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</si>
  <si>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</si>
  <si>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</si>
  <si>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</si>
  <si>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</si>
  <si>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</si>
  <si>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</si>
  <si>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</si>
  <si>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</si>
  <si>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</si>
  <si>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</si>
  <si>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</si>
  <si>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</si>
  <si>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</si>
  <si>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</si>
  <si>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</si>
  <si>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</si>
  <si>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</si>
  <si>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</si>
  <si>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</si>
  <si>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</si>
  <si>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</si>
  <si>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</si>
  <si>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</si>
  <si>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</si>
  <si>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</si>
  <si>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</si>
  <si>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</si>
  <si>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</si>
  <si>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</si>
  <si>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</si>
  <si>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</si>
  <si>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</si>
  <si>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</si>
  <si>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</si>
  <si>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</si>
  <si>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</si>
  <si>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</si>
  <si>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</si>
  <si>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</si>
  <si>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</si>
  <si>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</si>
  <si>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</si>
  <si>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</si>
  <si>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</si>
  <si>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</si>
  <si>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</si>
  <si>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</si>
  <si>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</si>
  <si>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</si>
  <si>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</si>
  <si>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</si>
  <si>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</si>
  <si>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</si>
  <si>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</si>
  <si>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</si>
  <si>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</si>
  <si>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</si>
  <si>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</si>
  <si>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</si>
  <si>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</si>
  <si>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</si>
  <si>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</si>
  <si>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</si>
  <si>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</si>
  <si>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</si>
  <si>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</si>
  <si>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</si>
  <si>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</si>
  <si>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</si>
  <si>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</si>
  <si>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</si>
  <si>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</si>
  <si>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</si>
  <si>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</si>
  <si>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</si>
  <si>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</si>
  <si>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</si>
  <si>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</si>
  <si>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</si>
  <si>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</si>
  <si>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</si>
  <si>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</si>
  <si>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</si>
  <si>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</si>
  <si>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</si>
  <si>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</si>
  <si>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</si>
  <si>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</si>
  <si>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</si>
  <si>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</si>
  <si>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</si>
  <si>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</si>
  <si>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</si>
  <si>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</si>
  <si>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</si>
  <si>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</si>
  <si>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</si>
  <si>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</si>
  <si>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</si>
  <si>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</si>
  <si>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</si>
  <si>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</si>
  <si>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</si>
  <si>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</si>
  <si>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</si>
  <si>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</si>
  <si>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</si>
  <si>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</si>
  <si>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</si>
  <si>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</si>
  <si>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</si>
  <si>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</si>
  <si>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</si>
  <si>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</si>
  <si>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</si>
  <si>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</si>
  <si>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</si>
  <si>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</si>
  <si>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</si>
  <si>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</si>
  <si>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</si>
  <si>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</si>
  <si>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</si>
  <si>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</si>
  <si>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</si>
  <si>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</si>
  <si>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</si>
  <si>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</si>
  <si>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</si>
  <si>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</si>
  <si>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</si>
  <si>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</si>
  <si>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</si>
  <si>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</si>
  <si>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</si>
  <si>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</si>
  <si>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</si>
  <si>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</si>
  <si>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</si>
  <si>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</si>
  <si>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</si>
  <si>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</si>
  <si>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</si>
  <si>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</si>
  <si>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</si>
  <si>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</si>
  <si>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</si>
  <si>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</si>
  <si>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</si>
  <si>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</si>
  <si>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</si>
  <si>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</si>
  <si>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</si>
  <si>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</si>
  <si>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</si>
  <si>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</si>
  <si>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</si>
  <si>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</si>
  <si>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</si>
  <si>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</si>
  <si>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</si>
  <si>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</si>
  <si>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</si>
  <si>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</si>
  <si>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</si>
  <si>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</si>
  <si>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</si>
  <si>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</si>
  <si>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</si>
  <si>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</si>
  <si>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</si>
  <si>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</si>
  <si>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</si>
  <si>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</si>
  <si>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</si>
  <si>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</si>
  <si>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</si>
  <si>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</si>
  <si>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</si>
  <si>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</si>
  <si>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</si>
  <si>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</si>
  <si>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</si>
  <si>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</si>
  <si>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</si>
  <si>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</si>
  <si>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</si>
  <si>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</si>
  <si>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</si>
  <si>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</si>
  <si>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</si>
  <si>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</si>
  <si>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</si>
  <si>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</si>
  <si>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</si>
  <si>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</si>
  <si>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</si>
  <si>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</si>
  <si>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</si>
  <si>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</si>
  <si>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</si>
  <si>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</si>
  <si>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</si>
  <si>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</si>
  <si>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</si>
  <si>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</si>
  <si>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</si>
  <si>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</si>
  <si>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</si>
  <si>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</si>
  <si>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</si>
  <si>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</si>
  <si>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</si>
  <si>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</si>
  <si>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</si>
  <si>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</si>
  <si>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</si>
  <si>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</si>
  <si>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</si>
  <si>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</si>
  <si>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</si>
  <si>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</si>
  <si>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</si>
  <si>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</si>
  <si>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</si>
  <si>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</si>
  <si>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</si>
  <si>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</si>
  <si>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</si>
  <si>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</si>
  <si>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</si>
  <si>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</si>
  <si>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</si>
  <si>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</si>
  <si>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</si>
  <si>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</si>
  <si>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</si>
  <si>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</si>
  <si>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</si>
  <si>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</si>
  <si>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</si>
  <si>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</si>
  <si>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</si>
  <si>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</si>
  <si>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</si>
  <si>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</si>
  <si>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</si>
  <si>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</si>
  <si>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</si>
  <si>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</si>
  <si>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</si>
  <si>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</si>
  <si>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</si>
  <si>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</si>
  <si>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</si>
  <si>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</si>
  <si>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</si>
  <si>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</si>
  <si>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</si>
  <si>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</si>
  <si>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</si>
  <si>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</si>
  <si>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</si>
  <si>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</si>
  <si>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</si>
  <si>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</si>
  <si>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</si>
  <si>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</si>
  <si>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</si>
  <si>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</si>
  <si>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</si>
  <si>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</si>
  <si>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</si>
  <si>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</si>
  <si>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</si>
  <si>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</si>
  <si>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</si>
  <si>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</si>
  <si>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</si>
  <si>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</si>
  <si>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</si>
  <si>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</si>
  <si>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</si>
  <si>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</si>
  <si>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</si>
  <si>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</si>
  <si>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</si>
  <si>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</si>
  <si>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</si>
  <si>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</si>
  <si>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</si>
  <si>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</si>
  <si>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</si>
  <si>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</si>
  <si>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</si>
  <si>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</si>
  <si>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</si>
  <si>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</si>
  <si>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</si>
  <si>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</si>
  <si>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</si>
  <si>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</si>
  <si>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</si>
  <si>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</si>
  <si>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</si>
  <si>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</si>
  <si>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</si>
  <si>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</si>
  <si>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</si>
  <si>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</si>
  <si>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</si>
  <si>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</si>
  <si>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</si>
  <si>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</si>
  <si>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</si>
  <si>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</si>
  <si>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</si>
  <si>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</si>
  <si>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</si>
  <si>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</si>
  <si>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</si>
  <si>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</si>
  <si>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</si>
  <si>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</si>
  <si>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</si>
  <si>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</si>
  <si>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</si>
  <si>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</si>
  <si>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</si>
  <si>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</si>
  <si>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</si>
  <si>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</si>
  <si>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</si>
  <si>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</si>
  <si>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</si>
  <si>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</si>
  <si>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</si>
  <si>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</si>
  <si>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</si>
  <si>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</si>
  <si>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</si>
  <si>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</si>
  <si>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</si>
  <si>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</si>
  <si>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</si>
  <si>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</si>
  <si>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</si>
  <si>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</si>
  <si>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</si>
  <si>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</si>
  <si>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</si>
  <si>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</si>
  <si>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</si>
  <si>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</si>
  <si>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</si>
  <si>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</si>
  <si>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</si>
  <si>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</si>
  <si>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</si>
  <si>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</si>
  <si>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</si>
  <si>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</si>
  <si>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</si>
  <si>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</si>
  <si>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</si>
  <si>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</si>
  <si>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</si>
  <si>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</si>
  <si>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</si>
  <si>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</si>
  <si>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</si>
  <si>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</si>
  <si>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</si>
  <si>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</si>
  <si>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</si>
  <si>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</si>
  <si>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</si>
  <si>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</si>
  <si>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</si>
  <si>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</si>
  <si>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</si>
  <si>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</si>
  <si>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</si>
  <si>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</si>
  <si>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</si>
  <si>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</si>
  <si>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</si>
  <si>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</si>
  <si>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</si>
  <si>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</si>
  <si>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</si>
  <si>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</si>
  <si>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</si>
  <si>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</si>
  <si>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</si>
  <si>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</si>
  <si>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</si>
  <si>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</si>
  <si>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</si>
  <si>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</si>
  <si>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</si>
  <si>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</si>
  <si>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</si>
  <si>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</si>
  <si>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</si>
  <si>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</si>
  <si>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</si>
  <si>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</si>
  <si>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</si>
  <si>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</si>
  <si>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</si>
  <si>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</si>
  <si>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</si>
  <si>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</si>
  <si>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</si>
  <si>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</si>
  <si>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</si>
  <si>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</si>
  <si>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</si>
  <si>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</si>
  <si>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</si>
  <si>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</si>
  <si>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</si>
  <si>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</si>
  <si>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</si>
  <si>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</si>
  <si>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</si>
  <si>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</si>
  <si>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</si>
  <si>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</si>
  <si>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</si>
  <si>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</si>
  <si>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</si>
  <si>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</si>
  <si>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</si>
  <si>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</si>
  <si>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</si>
  <si>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</si>
  <si>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</si>
  <si>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</si>
  <si>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</si>
  <si>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</si>
  <si>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</si>
  <si>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</si>
  <si>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</si>
  <si>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</si>
  <si>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</si>
  <si>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</si>
  <si>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</si>
  <si>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</si>
  <si>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</si>
  <si>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</si>
  <si>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</si>
  <si>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</si>
  <si>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</si>
  <si>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</si>
  <si>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</si>
  <si>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</si>
  <si>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</si>
  <si>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</si>
  <si>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</si>
  <si>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</si>
  <si>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</si>
  <si>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</si>
  <si>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</si>
  <si>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</si>
  <si>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</si>
  <si>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</si>
  <si>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</si>
  <si>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</si>
  <si>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</si>
  <si>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</si>
  <si>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</si>
  <si>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</si>
  <si>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</si>
  <si>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</si>
  <si>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</si>
  <si>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</si>
  <si>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</si>
  <si>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</si>
  <si>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</si>
  <si>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</si>
  <si>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</si>
  <si>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</si>
  <si>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</si>
  <si>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</si>
  <si>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</si>
  <si>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</si>
  <si>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</si>
  <si>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</si>
  <si>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</si>
  <si>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</si>
  <si>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</si>
  <si>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</si>
  <si>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</si>
  <si>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</si>
  <si>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</si>
  <si>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</si>
  <si>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</si>
  <si>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</si>
  <si>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</si>
  <si>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</si>
  <si>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</si>
  <si>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</si>
  <si>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</si>
  <si>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</si>
  <si>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</si>
  <si>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</si>
  <si>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</si>
  <si>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</si>
  <si>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</si>
  <si>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</si>
  <si>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</si>
  <si>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</si>
  <si>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</si>
  <si>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</si>
  <si>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</si>
  <si>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</si>
  <si>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</si>
  <si>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</si>
  <si>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</si>
  <si>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</si>
  <si>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</si>
  <si>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</si>
  <si>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</si>
  <si>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</si>
  <si>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</si>
  <si>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</si>
  <si>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</si>
  <si>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</si>
  <si>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</si>
  <si>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</si>
  <si>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</si>
  <si>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</si>
  <si>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</si>
  <si>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</si>
  <si>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</si>
  <si>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</si>
  <si>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</si>
  <si>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</si>
  <si>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</si>
  <si>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</si>
  <si>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</si>
  <si>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</si>
  <si>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</si>
  <si>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</si>
  <si>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</si>
  <si>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</si>
  <si>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</si>
  <si>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</si>
  <si>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</si>
  <si>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</si>
  <si>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</si>
  <si>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</si>
  <si>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</si>
  <si>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</si>
  <si>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</si>
  <si>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</si>
  <si>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</si>
  <si>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</si>
  <si>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</si>
  <si>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</si>
  <si>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</si>
  <si>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</si>
  <si>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</si>
  <si>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</si>
  <si>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</si>
  <si>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</si>
  <si>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</si>
  <si>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</si>
  <si>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</si>
  <si>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</si>
  <si>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</si>
  <si>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</si>
  <si>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</si>
  <si>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</si>
  <si>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</si>
  <si>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</si>
  <si>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</si>
  <si>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</si>
  <si>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</si>
  <si>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</si>
  <si>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</si>
  <si>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</si>
  <si>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</si>
  <si>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</si>
  <si>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</si>
  <si>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</si>
  <si>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</si>
  <si>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</si>
  <si>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</si>
  <si>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</si>
  <si>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</si>
  <si>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</si>
  <si>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</si>
  <si>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</si>
  <si>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</si>
  <si>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</si>
  <si>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</si>
  <si>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</si>
  <si>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</si>
  <si>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</si>
  <si>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</si>
  <si>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</si>
  <si>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</si>
  <si>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</si>
  <si>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</si>
  <si>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</si>
  <si>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</si>
  <si>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</si>
  <si>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</si>
  <si>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</si>
  <si>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</si>
  <si>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</si>
  <si>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</si>
  <si>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</si>
  <si>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</si>
  <si>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</si>
  <si>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</si>
  <si>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</si>
  <si>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</si>
  <si>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</si>
  <si>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</si>
  <si>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</si>
  <si>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</si>
  <si>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</si>
  <si>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</si>
  <si>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</si>
  <si>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</si>
  <si>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</si>
  <si>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</si>
  <si>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</si>
  <si>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</si>
  <si>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</si>
  <si>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</si>
  <si>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</si>
  <si>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</si>
  <si>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</si>
  <si>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</si>
  <si>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</si>
  <si>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</si>
  <si>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</si>
  <si>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</si>
  <si>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</si>
  <si>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</si>
  <si>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</si>
  <si>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</si>
  <si>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</si>
  <si>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</si>
  <si>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</si>
  <si>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</si>
  <si>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</si>
  <si>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</si>
  <si>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</si>
  <si>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</si>
  <si>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</si>
  <si>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</si>
  <si>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</si>
  <si>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</si>
  <si>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</si>
  <si>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</si>
  <si>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</si>
  <si>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</si>
  <si>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</si>
  <si>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</si>
  <si>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</si>
  <si>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</si>
  <si>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</si>
  <si>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</si>
  <si>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</si>
  <si>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</si>
  <si>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</si>
  <si>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</si>
  <si>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</si>
  <si>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</si>
  <si>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</si>
  <si>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</si>
  <si>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</si>
  <si>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</si>
  <si>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</si>
  <si>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</si>
  <si>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</si>
  <si>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</si>
  <si>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</si>
  <si>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</si>
  <si>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</si>
  <si>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</si>
  <si>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</si>
  <si>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</si>
  <si>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</si>
  <si>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</si>
  <si>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</si>
  <si>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</si>
  <si>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</si>
  <si>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</si>
  <si>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</si>
  <si>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</si>
  <si>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</si>
  <si>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</si>
  <si>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</si>
  <si>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</si>
  <si>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</si>
  <si>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</si>
  <si>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</si>
  <si>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</si>
  <si>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</si>
  <si>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</si>
  <si>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</si>
  <si>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</si>
  <si>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</si>
  <si>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</si>
  <si>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</si>
  <si>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</si>
  <si>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</si>
  <si>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</si>
  <si>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</si>
  <si>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</si>
  <si>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</si>
  <si>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</si>
  <si>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</si>
  <si>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</si>
  <si>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</si>
  <si>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</si>
  <si>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</si>
  <si>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</si>
  <si>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</si>
  <si>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</si>
  <si>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</si>
  <si>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</si>
  <si>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</si>
  <si>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</si>
  <si>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</si>
  <si>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</si>
  <si>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</si>
  <si>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</si>
  <si>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</si>
  <si>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</si>
  <si>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</si>
  <si>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</si>
  <si>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</si>
  <si>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</si>
  <si>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</si>
  <si>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</si>
  <si>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</si>
  <si>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</si>
  <si>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</si>
  <si>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</si>
  <si>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</si>
  <si>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</si>
  <si>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</si>
  <si>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</si>
  <si>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</si>
  <si>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</si>
  <si>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</si>
  <si>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</si>
  <si>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</si>
  <si>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</si>
  <si>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</si>
  <si>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</si>
  <si>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</si>
  <si>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</si>
  <si>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</si>
  <si>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</si>
  <si>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</si>
  <si>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</si>
  <si>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</si>
  <si>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</si>
  <si>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</si>
  <si>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</si>
  <si>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</si>
  <si>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</si>
  <si>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</si>
  <si>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</si>
  <si>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</si>
  <si>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</si>
  <si>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</si>
  <si>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</si>
  <si>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</si>
  <si>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</si>
  <si>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</si>
  <si>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</si>
  <si>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</si>
  <si>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</si>
  <si>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</si>
  <si>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</si>
  <si>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</si>
  <si>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</si>
  <si>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</si>
  <si>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</si>
  <si>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</si>
  <si>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</si>
  <si>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</si>
  <si>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</si>
  <si>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</si>
  <si>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</si>
  <si>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</si>
  <si>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</si>
  <si>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</si>
  <si>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</si>
  <si>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</si>
  <si>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</si>
  <si>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</si>
  <si>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</si>
  <si>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</si>
  <si>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</si>
  <si>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</si>
  <si>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</si>
  <si>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</si>
  <si>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</si>
  <si>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</si>
  <si>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</si>
  <si>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</si>
  <si>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</si>
  <si>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</si>
  <si>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</si>
  <si>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</si>
  <si>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</si>
  <si>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</si>
  <si>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</si>
  <si>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</si>
  <si>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</si>
  <si>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</si>
  <si>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</si>
  <si>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</si>
  <si>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</si>
  <si>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</si>
  <si>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</si>
  <si>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</si>
  <si>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</si>
  <si>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</si>
  <si>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</si>
  <si>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</si>
  <si>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</si>
  <si>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</si>
  <si>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</si>
  <si>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</si>
  <si>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</si>
  <si>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</si>
  <si>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</si>
  <si>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</si>
  <si>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</si>
  <si>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</si>
  <si>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</si>
  <si>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</si>
  <si>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</si>
  <si>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</si>
  <si>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</si>
  <si>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</si>
  <si>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</si>
  <si>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</si>
  <si>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</si>
  <si>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</si>
  <si>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</si>
  <si>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</si>
  <si>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</si>
  <si>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</si>
  <si>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</si>
  <si>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</si>
  <si>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</si>
  <si>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</si>
  <si>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</si>
  <si>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</si>
  <si>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</si>
  <si>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</si>
  <si>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</si>
  <si>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</si>
  <si>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</si>
  <si>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</si>
  <si>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</si>
  <si>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</si>
  <si>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</si>
  <si>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</si>
  <si>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</si>
  <si>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</si>
  <si>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</si>
  <si>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</si>
  <si>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</si>
  <si>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</si>
  <si>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</si>
  <si>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</si>
  <si>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</si>
  <si>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</si>
  <si>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</si>
  <si>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</si>
  <si>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</si>
  <si>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</si>
  <si>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</si>
  <si>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</si>
  <si>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</si>
  <si>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</si>
  <si>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</si>
  <si>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</si>
  <si>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</si>
  <si>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</si>
  <si>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</si>
  <si>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</si>
  <si>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</si>
  <si>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</si>
  <si>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</si>
  <si>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</si>
  <si>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</si>
  <si>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</si>
  <si>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</si>
  <si>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</si>
  <si>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</si>
  <si>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</si>
  <si>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</si>
  <si>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</si>
  <si>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</si>
  <si>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</si>
  <si>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</si>
  <si>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</si>
  <si>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</si>
  <si>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</si>
  <si>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</si>
  <si>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</si>
  <si>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</si>
  <si>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</si>
  <si>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</si>
  <si>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</si>
  <si>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</si>
  <si>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</si>
  <si>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</si>
  <si>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</si>
  <si>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</si>
  <si>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</si>
  <si>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</si>
  <si>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</si>
  <si>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</si>
  <si>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</si>
  <si>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</si>
  <si>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</si>
  <si>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</si>
  <si>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</si>
  <si>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</si>
  <si>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</si>
  <si>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</si>
  <si>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</si>
  <si>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</si>
  <si>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</si>
  <si>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</si>
  <si>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</si>
  <si>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</si>
  <si>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</si>
  <si>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</si>
  <si>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</si>
  <si>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</si>
  <si>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</si>
  <si>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</si>
  <si>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</si>
  <si>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</si>
  <si>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</si>
  <si>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</si>
  <si>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</si>
  <si>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</si>
  <si>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</si>
  <si>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</si>
  <si>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</si>
  <si>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</si>
  <si>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</si>
  <si>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</si>
  <si>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</si>
  <si>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</si>
  <si>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</si>
  <si>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</si>
  <si>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</si>
  <si>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</si>
  <si>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</si>
  <si>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</si>
  <si>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</si>
  <si>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</si>
  <si>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</si>
  <si>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</si>
  <si>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</si>
  <si>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</si>
  <si>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</si>
  <si>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</si>
  <si>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</si>
  <si>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</si>
  <si>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</si>
  <si>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</si>
  <si>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</si>
  <si>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</si>
  <si>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</si>
  <si>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</si>
  <si>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</si>
  <si>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</si>
  <si>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</si>
  <si>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</si>
  <si>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</si>
  <si>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</si>
  <si>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</si>
  <si>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</si>
  <si>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</si>
  <si>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</si>
  <si>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</si>
  <si>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</si>
  <si>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</si>
  <si>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</si>
  <si>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</si>
  <si>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</si>
  <si>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</si>
  <si>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</si>
  <si>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</si>
  <si>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</si>
  <si>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</si>
  <si>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</si>
  <si>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</si>
  <si>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</si>
  <si>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</si>
  <si>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</si>
  <si>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</si>
  <si>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</si>
  <si>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</si>
  <si>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</si>
  <si>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</si>
  <si>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</si>
  <si>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</si>
  <si>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</si>
  <si>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</si>
  <si>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</si>
  <si>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</si>
  <si>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</si>
  <si>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</si>
  <si>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</si>
  <si>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</si>
  <si>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</si>
  <si>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</si>
  <si>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</si>
  <si>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</si>
  <si>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</si>
  <si>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</si>
  <si>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</si>
  <si>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</si>
  <si>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</si>
  <si>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</si>
  <si>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</si>
  <si>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</si>
  <si>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</si>
  <si>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</si>
  <si>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</si>
  <si>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</si>
  <si>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</si>
  <si>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</si>
  <si>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</si>
  <si>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</si>
  <si>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</si>
  <si>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</si>
  <si>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</si>
  <si>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</si>
  <si>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</si>
  <si>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</si>
  <si>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</si>
  <si>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</si>
  <si>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</si>
  <si>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</si>
  <si>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</si>
  <si>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</si>
  <si>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</si>
  <si>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</si>
  <si>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</si>
  <si>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</si>
  <si>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</si>
  <si>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</si>
  <si>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</si>
  <si>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</si>
  <si>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</si>
  <si>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</si>
  <si>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</si>
  <si>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</si>
  <si>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</si>
  <si>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</si>
  <si>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</si>
  <si>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</si>
  <si>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</si>
  <si>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</si>
  <si>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</si>
  <si>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</si>
  <si>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</si>
  <si>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</si>
  <si>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</si>
  <si>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</si>
  <si>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</si>
  <si>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</si>
  <si>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</si>
  <si>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</si>
  <si>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</si>
  <si>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</si>
  <si>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</si>
  <si>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</si>
  <si>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</si>
  <si>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</si>
  <si>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</si>
  <si>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</si>
  <si>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</si>
  <si>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</si>
  <si>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</si>
  <si>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</si>
  <si>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</si>
  <si>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</si>
  <si>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</si>
  <si>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</si>
  <si>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</si>
  <si>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</si>
  <si>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</si>
  <si>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</si>
  <si>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</si>
  <si>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</si>
  <si>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</si>
  <si>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</si>
  <si>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</si>
  <si>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</si>
  <si>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</si>
  <si>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</si>
  <si>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</si>
  <si>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</si>
  <si>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</si>
  <si>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</si>
  <si>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</si>
  <si>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</si>
  <si>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</si>
  <si>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</si>
  <si>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</si>
  <si>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</si>
  <si>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</si>
  <si>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</si>
  <si>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</si>
  <si>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</si>
  <si>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</si>
  <si>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</si>
  <si>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</si>
  <si>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</si>
  <si>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</si>
  <si>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</si>
  <si>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</si>
  <si>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</si>
  <si>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</si>
  <si>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</si>
  <si>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</si>
  <si>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</si>
  <si>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</si>
  <si>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</si>
  <si>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</si>
  <si>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</si>
  <si>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</si>
  <si>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</si>
  <si>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</si>
  <si>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</si>
  <si>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</si>
  <si>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</si>
  <si>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</si>
  <si>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</si>
  <si>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</si>
  <si>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</si>
  <si>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</si>
  <si>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</si>
  <si>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</si>
  <si>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</si>
  <si>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</si>
  <si>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</si>
  <si>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</si>
  <si>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</si>
  <si>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</si>
  <si>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</si>
  <si>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</si>
  <si>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</si>
  <si>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</si>
  <si>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</si>
  <si>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</si>
  <si>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</si>
  <si>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</si>
  <si>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</si>
  <si>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</si>
  <si>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</si>
  <si>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</si>
  <si>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</si>
  <si>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</si>
  <si>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</si>
  <si>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</si>
  <si>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</si>
  <si>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</si>
  <si>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</si>
  <si>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</si>
  <si>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</si>
  <si>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</si>
  <si>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</si>
  <si>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</si>
  <si>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</si>
  <si>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</si>
  <si>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</si>
  <si>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</si>
  <si>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</si>
  <si>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</si>
  <si>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</si>
  <si>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</si>
  <si>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</si>
  <si>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</si>
  <si>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</si>
  <si>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</si>
  <si>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</si>
  <si>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</si>
  <si>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</si>
  <si>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</si>
  <si>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</si>
  <si>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</si>
  <si>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</si>
  <si>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</si>
  <si>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</si>
  <si>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</si>
  <si>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</si>
  <si>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</si>
  <si>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</si>
  <si>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</si>
  <si>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</si>
  <si>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</si>
  <si>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</si>
  <si>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</si>
  <si>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</si>
  <si>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</si>
  <si>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</si>
  <si>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</si>
  <si>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</si>
  <si>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</si>
  <si>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</si>
  <si>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</si>
  <si>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</si>
  <si>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</si>
  <si>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</si>
  <si>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</si>
  <si>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</si>
  <si>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</si>
  <si>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</si>
  <si>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</si>
  <si>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</si>
  <si>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</si>
  <si>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</si>
  <si>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</si>
  <si>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</si>
  <si>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</si>
  <si>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</si>
  <si>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</si>
  <si>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</si>
  <si>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</si>
  <si>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</si>
  <si>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</si>
  <si>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</si>
  <si>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</si>
  <si>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</si>
  <si>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</si>
  <si>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</si>
  <si>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</si>
  <si>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</si>
  <si>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</si>
  <si>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</si>
  <si>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</si>
  <si>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</si>
  <si>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</si>
  <si>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</si>
  <si>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</si>
  <si>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</si>
  <si>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</si>
  <si>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</si>
  <si>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</si>
  <si>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</si>
  <si>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</si>
  <si>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</si>
  <si>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</si>
  <si>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</si>
  <si>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</si>
  <si>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</si>
  <si>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</si>
  <si>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</si>
  <si>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</si>
  <si>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</si>
  <si>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</si>
  <si>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</si>
  <si>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</si>
  <si>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</si>
  <si>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</si>
  <si>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</si>
  <si>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</si>
  <si>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</si>
  <si>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</si>
  <si>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</si>
  <si>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</si>
  <si>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</si>
  <si>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</si>
  <si>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</si>
  <si>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</si>
  <si>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</si>
  <si>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</si>
  <si>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</si>
  <si>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</si>
  <si>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</si>
  <si>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</si>
  <si>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</si>
  <si>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</si>
  <si>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</si>
  <si>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</si>
  <si>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</si>
  <si>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</si>
  <si>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</si>
  <si>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</si>
  <si>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</si>
  <si>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</si>
  <si>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</si>
  <si>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</si>
  <si>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</si>
  <si>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</si>
  <si>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</si>
  <si>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</si>
  <si>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</si>
  <si>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</si>
  <si>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</si>
  <si>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</si>
  <si>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</si>
  <si>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</si>
  <si>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</si>
  <si>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</si>
  <si>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</si>
  <si>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</si>
  <si>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</si>
  <si>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</si>
  <si>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</si>
  <si>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</si>
  <si>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</si>
  <si>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</si>
  <si>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</si>
  <si>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</si>
  <si>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</si>
  <si>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</si>
  <si>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</si>
  <si>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</si>
  <si>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</si>
  <si>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</si>
  <si>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</si>
  <si>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</si>
  <si>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</si>
  <si>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</si>
  <si>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</si>
  <si>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</si>
  <si>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</si>
  <si>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</si>
  <si>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</si>
  <si>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</si>
  <si>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</si>
  <si>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</si>
  <si>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</si>
  <si>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</si>
  <si>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</si>
  <si>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</si>
  <si>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</si>
  <si>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</si>
  <si>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</si>
  <si>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</si>
  <si>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</si>
  <si>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</si>
  <si>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</si>
  <si>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</si>
  <si>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</si>
  <si>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</si>
  <si>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</si>
  <si>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</si>
  <si>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</si>
  <si>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</si>
  <si>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</si>
  <si>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</si>
  <si>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</si>
  <si>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</si>
  <si>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</si>
  <si>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</si>
  <si>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</si>
  <si>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</si>
  <si>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</si>
  <si>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</si>
  <si>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</si>
  <si>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</si>
  <si>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</si>
  <si>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</si>
  <si>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</si>
  <si>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</si>
  <si>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</si>
  <si>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</si>
  <si>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</si>
  <si>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</si>
  <si>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</si>
  <si>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</si>
  <si>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</si>
  <si>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</si>
  <si>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</si>
  <si>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</si>
  <si>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</si>
  <si>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</si>
  <si>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</si>
  <si>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</si>
  <si>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</si>
  <si>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</si>
  <si>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</si>
  <si>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</si>
  <si>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</si>
  <si>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</si>
  <si>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</si>
  <si>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</si>
  <si>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</si>
  <si>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</si>
  <si>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</si>
  <si>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</si>
  <si>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</si>
  <si>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</si>
  <si>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</si>
  <si>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</si>
  <si>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</si>
  <si>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</si>
  <si>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</si>
  <si>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</si>
  <si>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</si>
  <si>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</si>
  <si>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</si>
  <si>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</si>
  <si>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</si>
  <si>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</si>
  <si>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</si>
  <si>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</si>
  <si>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</si>
  <si>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</si>
  <si>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</si>
  <si>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</si>
  <si>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</si>
  <si>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</si>
  <si>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</si>
  <si>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</si>
  <si>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</si>
  <si>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</si>
  <si>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</si>
  <si>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</si>
  <si>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</si>
  <si>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</si>
  <si>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</si>
  <si>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</si>
  <si>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</si>
  <si>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</si>
  <si>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</si>
  <si>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</si>
  <si>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</si>
  <si>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</si>
  <si>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</si>
  <si>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</si>
  <si>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</si>
  <si>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</si>
  <si>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</si>
  <si>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</si>
  <si>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</si>
  <si>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</si>
  <si>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</si>
  <si>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</si>
  <si>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</si>
  <si>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</si>
  <si>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</si>
  <si>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</si>
  <si>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</si>
  <si>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</si>
  <si>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</si>
  <si>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</si>
  <si>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</si>
  <si>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</si>
  <si>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</si>
  <si>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</si>
  <si>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</si>
  <si>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</si>
  <si>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</si>
  <si>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</si>
  <si>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</si>
  <si>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</si>
  <si>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</si>
  <si>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</si>
  <si>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</si>
  <si>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</si>
  <si>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</si>
  <si>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</si>
  <si>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</si>
  <si>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</si>
  <si>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</si>
  <si>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</si>
  <si>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</si>
  <si>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</si>
  <si>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</si>
  <si>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</si>
  <si>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</si>
  <si>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</si>
  <si>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</si>
  <si>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</si>
  <si>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</si>
  <si>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</si>
  <si>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</si>
  <si>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</si>
  <si>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</si>
  <si>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</si>
  <si>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</si>
  <si>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</si>
  <si>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</si>
  <si>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</si>
  <si>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</si>
  <si>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</si>
  <si>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</si>
  <si>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</si>
  <si>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</si>
  <si>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</si>
  <si>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</si>
  <si>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</si>
  <si>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</si>
  <si>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</si>
  <si>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</si>
  <si>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</si>
  <si>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</si>
  <si>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</si>
  <si>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</si>
  <si>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</si>
  <si>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</si>
  <si>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</si>
  <si>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</si>
  <si>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</si>
  <si>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</si>
  <si>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</si>
  <si>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</si>
  <si>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</si>
  <si>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</si>
  <si>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</si>
  <si>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</si>
  <si>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</si>
  <si>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</si>
  <si>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</si>
  <si>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</si>
  <si>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</si>
  <si>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</si>
  <si>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</si>
  <si>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</si>
  <si>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</si>
  <si>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</si>
  <si>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</si>
  <si>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</si>
  <si>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</si>
  <si>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</si>
  <si>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</si>
  <si>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</si>
  <si>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</si>
  <si>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</si>
  <si>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</si>
  <si>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</si>
  <si>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</si>
  <si>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</si>
  <si>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</si>
  <si>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</si>
  <si>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</si>
  <si>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</si>
  <si>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</si>
  <si>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</si>
  <si>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</si>
  <si>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</si>
  <si>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</si>
  <si>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</si>
  <si>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</si>
  <si>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</si>
  <si>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</si>
  <si>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</si>
  <si>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</si>
  <si>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</si>
  <si>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</si>
  <si>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</si>
  <si>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</si>
  <si>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</si>
  <si>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</si>
  <si>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</si>
  <si>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</si>
  <si>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</si>
  <si>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</si>
  <si>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</si>
  <si>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</si>
  <si>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</si>
  <si>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</si>
  <si>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</si>
  <si>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</si>
  <si>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</si>
  <si>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</si>
  <si>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</si>
  <si>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</si>
  <si>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</si>
  <si>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</si>
  <si>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</si>
  <si>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</si>
  <si>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</si>
  <si>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</si>
  <si>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</si>
  <si>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</si>
  <si>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</si>
  <si>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</si>
  <si>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</si>
  <si>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</si>
  <si>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</si>
  <si>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</si>
  <si>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</si>
  <si>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</si>
  <si>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</si>
  <si>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</si>
  <si>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</si>
  <si>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</si>
  <si>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</si>
  <si>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</si>
  <si>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</si>
  <si>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</si>
  <si>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</si>
  <si>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</si>
  <si>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</si>
  <si>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</si>
  <si>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</si>
  <si>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</si>
  <si>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</si>
  <si>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</si>
  <si>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</si>
  <si>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</si>
  <si>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</si>
  <si>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</si>
  <si>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</si>
  <si>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</si>
  <si>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</si>
  <si>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</si>
  <si>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</si>
  <si>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</si>
  <si>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</si>
  <si>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</si>
  <si>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</si>
  <si>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</si>
  <si>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</si>
  <si>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</si>
  <si>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</si>
  <si>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</si>
  <si>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</si>
  <si>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</si>
  <si>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</si>
  <si>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</si>
  <si>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</si>
  <si>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</si>
  <si>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</si>
  <si>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</si>
  <si>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</si>
  <si>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</si>
  <si>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</si>
  <si>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</si>
  <si>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</si>
  <si>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</si>
  <si>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</si>
  <si>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</si>
  <si>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</si>
  <si>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</si>
  <si>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</si>
  <si>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</si>
  <si>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</si>
  <si>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</si>
  <si>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</si>
  <si>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</si>
  <si>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</si>
  <si>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</si>
  <si>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</si>
  <si>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</si>
  <si>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</si>
  <si>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</si>
  <si>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</si>
  <si>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</si>
  <si>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</si>
  <si>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</si>
  <si>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</si>
  <si>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</si>
  <si>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</si>
  <si>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</si>
  <si>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</si>
  <si>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</si>
  <si>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</si>
  <si>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</si>
  <si>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</si>
  <si>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</si>
  <si>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</si>
  <si>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</si>
  <si>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</si>
  <si>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</si>
  <si>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</si>
  <si>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</si>
  <si>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</si>
  <si>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</si>
  <si>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</si>
  <si>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</si>
  <si>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</si>
  <si>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</si>
  <si>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</si>
  <si>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</si>
  <si>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</si>
  <si>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</si>
  <si>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</si>
  <si>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</si>
  <si>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</si>
  <si>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</si>
  <si>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</si>
  <si>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</si>
  <si>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</si>
  <si>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</si>
  <si>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</si>
  <si>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</si>
  <si>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</si>
  <si>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</si>
  <si>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</si>
  <si>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</si>
  <si>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</si>
  <si>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</si>
  <si>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</si>
  <si>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</si>
  <si>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</si>
  <si>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</si>
  <si>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</si>
  <si>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</si>
  <si>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</si>
  <si>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</si>
  <si>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</si>
  <si>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</si>
  <si>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</si>
  <si>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</si>
  <si>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</si>
  <si>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</si>
  <si>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</si>
  <si>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</si>
  <si>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</si>
  <si>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</si>
  <si>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</si>
  <si>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</si>
  <si>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</si>
  <si>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</si>
  <si>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</si>
  <si>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</si>
  <si>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</si>
  <si>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</si>
  <si>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</si>
  <si>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</si>
  <si>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</si>
  <si>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</si>
  <si>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</si>
  <si>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</si>
  <si>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</si>
  <si>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</si>
  <si>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</si>
  <si>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</si>
  <si>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</si>
  <si>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</si>
  <si>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</si>
  <si>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</si>
  <si>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</si>
  <si>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</si>
  <si>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</si>
  <si>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</si>
  <si>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</si>
  <si>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</si>
  <si>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</si>
  <si>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</si>
  <si>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</si>
  <si>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</si>
  <si>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</si>
  <si>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</si>
  <si>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</si>
  <si>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</si>
  <si>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</si>
  <si>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</si>
  <si>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</si>
  <si>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</si>
  <si>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</si>
  <si>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</si>
  <si>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</si>
  <si>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</si>
  <si>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</si>
  <si>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</si>
  <si>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</si>
  <si>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</si>
  <si>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</si>
  <si>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</si>
  <si>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</si>
  <si>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</si>
  <si>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</si>
  <si>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</si>
  <si>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</si>
  <si>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</si>
  <si>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</si>
  <si>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</si>
  <si>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</si>
  <si>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</si>
  <si>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</si>
  <si>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</si>
  <si>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</si>
  <si>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</si>
  <si>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</si>
  <si>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</si>
  <si>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</si>
  <si>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</si>
  <si>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</si>
  <si>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</si>
  <si>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</si>
  <si>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</si>
  <si>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</si>
  <si>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</si>
  <si>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</si>
  <si>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</si>
  <si>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</si>
  <si>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</si>
  <si>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</si>
  <si>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</si>
  <si>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</si>
  <si>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</si>
  <si>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</si>
  <si>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</si>
  <si>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</si>
  <si>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</si>
  <si>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</si>
  <si>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</si>
  <si>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</si>
  <si>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</si>
  <si>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</si>
  <si>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</si>
  <si>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</si>
  <si>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</si>
  <si>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</si>
  <si>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</si>
  <si>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</si>
  <si>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</si>
  <si>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</si>
  <si>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</si>
  <si>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</si>
  <si>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</si>
  <si>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</si>
  <si>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</si>
  <si>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</si>
  <si>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</si>
  <si>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</si>
  <si>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</si>
  <si>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</si>
  <si>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</si>
  <si>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</si>
  <si>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</si>
  <si>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</si>
  <si>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</si>
  <si>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</si>
  <si>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</si>
  <si>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</si>
  <si>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</si>
  <si>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</si>
  <si>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</si>
  <si>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</si>
  <si>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</si>
  <si>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</si>
  <si>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</si>
  <si>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</si>
  <si>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</si>
  <si>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</si>
  <si>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</si>
  <si>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</si>
  <si>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</si>
  <si>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</si>
  <si>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</si>
  <si>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</si>
  <si>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</si>
  <si>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</si>
  <si>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</si>
  <si>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</si>
  <si>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</si>
  <si>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</si>
  <si>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</si>
  <si>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</si>
  <si>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</si>
  <si>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</si>
  <si>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</si>
  <si>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</si>
  <si>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</si>
  <si>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</si>
  <si>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</si>
  <si>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</si>
  <si>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</si>
  <si>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</si>
  <si>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</si>
  <si>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</si>
  <si>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</si>
  <si>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</si>
  <si>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</si>
  <si>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</si>
  <si>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</si>
  <si>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</si>
  <si>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</si>
  <si>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</si>
  <si>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</si>
  <si>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</si>
  <si>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</si>
  <si>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</si>
  <si>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</si>
  <si>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</si>
  <si>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</si>
  <si>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</si>
  <si>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</si>
  <si>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</si>
  <si>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</si>
  <si>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</si>
  <si>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</si>
  <si>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</si>
  <si>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</si>
  <si>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</si>
  <si>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</si>
  <si>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</si>
  <si>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</si>
  <si>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</si>
  <si>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</si>
  <si>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</si>
  <si>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</si>
  <si>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</si>
  <si>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</si>
  <si>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</si>
  <si>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</si>
  <si>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</si>
  <si>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</si>
  <si>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</si>
  <si>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</si>
  <si>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</si>
  <si>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</si>
  <si>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</si>
  <si>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</si>
  <si>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</si>
  <si>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</si>
  <si>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</si>
  <si>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</si>
  <si>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</si>
  <si>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</si>
  <si>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</si>
  <si>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</si>
  <si>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</si>
  <si>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</si>
  <si>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</si>
  <si>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</si>
  <si>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</si>
  <si>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</si>
  <si>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</si>
  <si>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</si>
  <si>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</si>
  <si>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</si>
  <si>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</si>
  <si>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</si>
  <si>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</si>
  <si>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</si>
  <si>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</si>
  <si>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</si>
  <si>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</si>
  <si>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</si>
  <si>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</si>
  <si>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</si>
  <si>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</si>
  <si>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</si>
  <si>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</si>
  <si>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</si>
  <si>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</si>
  <si>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</si>
  <si>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</si>
  <si>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</si>
  <si>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</si>
  <si>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</si>
  <si>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</si>
  <si>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</si>
  <si>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</si>
  <si>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</si>
  <si>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</si>
  <si>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</si>
  <si>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</si>
  <si>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</si>
  <si>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</si>
  <si>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</si>
  <si>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</si>
  <si>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</si>
  <si>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</si>
  <si>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</si>
  <si>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</si>
  <si>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</si>
  <si>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</si>
  <si>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</si>
  <si>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</si>
  <si>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</si>
  <si>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</si>
  <si>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</si>
  <si>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</si>
  <si>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</si>
  <si>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</si>
  <si>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</si>
  <si>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</si>
  <si>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</si>
  <si>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</si>
  <si>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</si>
  <si>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</si>
  <si>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</si>
  <si>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</si>
  <si>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</si>
  <si>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</si>
  <si>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</si>
  <si>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</si>
  <si>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</si>
  <si>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</si>
  <si>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</si>
  <si>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</si>
  <si>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</si>
  <si>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</si>
  <si>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</si>
  <si>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</si>
  <si>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</si>
  <si>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</si>
  <si>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</si>
  <si>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</si>
  <si>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</si>
  <si>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</si>
  <si>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</si>
  <si>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</si>
  <si>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</si>
  <si>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</si>
  <si>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</si>
  <si>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</si>
  <si>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</si>
  <si>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</si>
  <si>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</si>
  <si>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</si>
  <si>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</si>
  <si>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</si>
  <si>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</si>
  <si>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</si>
  <si>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</si>
  <si>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</si>
  <si>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</si>
  <si>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</si>
  <si>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</si>
  <si>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</si>
  <si>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</si>
  <si>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</si>
  <si>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</si>
  <si>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</si>
  <si>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</si>
  <si>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</si>
  <si>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</si>
  <si>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</si>
  <si>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</si>
  <si>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</si>
  <si>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</si>
  <si>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</si>
  <si>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</si>
  <si>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</si>
  <si>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</si>
  <si>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</si>
  <si>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</si>
  <si>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</si>
  <si>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</si>
  <si>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</si>
  <si>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</si>
  <si>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</si>
  <si>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</si>
  <si>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</si>
  <si>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</si>
  <si>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</si>
  <si>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</si>
  <si>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</si>
  <si>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</si>
  <si>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</si>
  <si>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</si>
  <si>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</si>
  <si>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</si>
  <si>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</si>
  <si>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</si>
  <si>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</si>
  <si>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</si>
  <si>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</si>
  <si>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</si>
  <si>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</si>
  <si>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</si>
  <si>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</si>
  <si>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</si>
  <si>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</si>
  <si>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</si>
  <si>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</si>
  <si>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</si>
  <si>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</si>
  <si>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</si>
  <si>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</si>
  <si>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</si>
  <si>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</si>
  <si>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</si>
  <si>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</si>
  <si>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</si>
  <si>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</si>
  <si>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</si>
  <si>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</si>
  <si>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</si>
  <si>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</si>
  <si>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</si>
  <si>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</si>
  <si>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</si>
  <si>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</si>
  <si>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</si>
  <si>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</si>
  <si>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</si>
  <si>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</si>
  <si>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</si>
  <si>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</si>
  <si>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</si>
  <si>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</si>
  <si>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</si>
  <si>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</si>
  <si>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</si>
  <si>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</si>
  <si>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</si>
  <si>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</si>
  <si>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</si>
  <si>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</si>
  <si>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</si>
  <si>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</si>
  <si>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</si>
  <si>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</si>
  <si>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</si>
  <si>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</si>
  <si>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</si>
  <si>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</si>
  <si>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</si>
  <si>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</si>
  <si>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</si>
  <si>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</si>
  <si>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</si>
  <si>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</si>
  <si>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</si>
  <si>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</si>
  <si>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</si>
  <si>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</si>
  <si>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</si>
  <si>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</si>
  <si>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</si>
  <si>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</si>
  <si>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</si>
  <si>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</si>
  <si>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</si>
  <si>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</si>
  <si>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</si>
  <si>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</si>
  <si>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</si>
  <si>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</si>
  <si>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</si>
  <si>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</si>
  <si>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</si>
  <si>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</si>
  <si>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</si>
  <si>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</si>
  <si>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</si>
  <si>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</si>
  <si>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</si>
  <si>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</si>
  <si>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</si>
  <si>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</si>
  <si>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</si>
  <si>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</si>
  <si>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</si>
  <si>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</si>
  <si>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</si>
  <si>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</si>
  <si>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</si>
  <si>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</si>
  <si>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</si>
  <si>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</si>
  <si>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</si>
  <si>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</si>
  <si>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</si>
  <si>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</si>
  <si>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</si>
  <si>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</si>
  <si>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</si>
  <si>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</si>
  <si>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</si>
  <si>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</si>
  <si>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</si>
  <si>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</si>
  <si>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</si>
  <si>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</si>
  <si>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</si>
  <si>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</si>
  <si>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</si>
  <si>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</si>
  <si>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</si>
  <si>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</si>
  <si>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</si>
  <si>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</si>
  <si>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</si>
  <si>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</si>
  <si>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</si>
  <si>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</si>
  <si>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</si>
  <si>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</si>
  <si>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</si>
  <si>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</si>
  <si>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</si>
  <si>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</si>
  <si>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</si>
  <si>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</si>
  <si>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</si>
  <si>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</si>
  <si>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</si>
  <si>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</si>
  <si>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</si>
  <si>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</si>
  <si>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</si>
  <si>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</si>
  <si>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</si>
  <si>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</si>
  <si>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</si>
  <si>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</si>
  <si>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</si>
  <si>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</si>
  <si>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</si>
  <si>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</si>
  <si>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</si>
  <si>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</si>
  <si>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</si>
  <si>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</si>
  <si>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</si>
  <si>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</si>
  <si>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</si>
  <si>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</si>
  <si>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</si>
  <si>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</si>
  <si>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</si>
  <si>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</si>
  <si>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</si>
  <si>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</si>
  <si>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</si>
  <si>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</si>
  <si>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</si>
  <si>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</si>
  <si>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</si>
  <si>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</si>
  <si>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</si>
  <si>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</si>
  <si>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</si>
  <si>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</si>
  <si>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</si>
  <si>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</si>
  <si>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</si>
  <si>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</si>
  <si>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</si>
  <si>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</si>
  <si>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</si>
  <si>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</si>
  <si>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</si>
  <si>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</si>
  <si>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</si>
  <si>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</si>
  <si>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</si>
  <si>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</si>
  <si>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</si>
  <si>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</si>
  <si>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</si>
  <si>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</si>
  <si>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</si>
  <si>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</si>
  <si>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</si>
  <si>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</si>
  <si>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</si>
  <si>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</si>
  <si>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</si>
  <si>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</si>
  <si>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</si>
  <si>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</si>
  <si>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</si>
  <si>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</si>
  <si>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</si>
  <si>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</si>
  <si>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</si>
  <si>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</si>
  <si>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</si>
  <si>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</si>
  <si>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</si>
  <si>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</si>
  <si>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</si>
  <si>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</si>
  <si>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</si>
  <si>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</si>
  <si>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</si>
  <si>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</si>
  <si>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</si>
  <si>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</si>
  <si>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</si>
  <si>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</si>
  <si>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</si>
  <si>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</si>
  <si>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</si>
  <si>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</si>
  <si>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</si>
  <si>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</si>
  <si>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</si>
  <si>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</si>
  <si>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</si>
  <si>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</si>
  <si>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</si>
  <si>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</si>
  <si>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</si>
  <si>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</si>
  <si>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</si>
  <si>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</si>
  <si>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</si>
  <si>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</si>
  <si>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</si>
  <si>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</si>
  <si>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</si>
  <si>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</si>
  <si>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</si>
  <si>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</si>
  <si>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</si>
  <si>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</si>
  <si>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</si>
  <si>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</si>
  <si>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</si>
  <si>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</si>
  <si>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</si>
  <si>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</si>
  <si>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</si>
  <si>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</si>
  <si>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</si>
  <si>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</si>
  <si>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</si>
  <si>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</si>
  <si>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</si>
  <si>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</si>
  <si>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</si>
  <si>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</si>
  <si>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</si>
  <si>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</si>
  <si>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</si>
  <si>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</si>
  <si>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</si>
  <si>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</si>
  <si>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</si>
  <si>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</si>
  <si>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</si>
  <si>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</si>
  <si>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</si>
  <si>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</si>
  <si>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</si>
  <si>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</si>
  <si>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</si>
  <si>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</si>
  <si>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</si>
  <si>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</si>
  <si>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</si>
  <si>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</si>
  <si>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</si>
  <si>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</si>
  <si>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</si>
  <si>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</si>
  <si>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</si>
  <si>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</si>
  <si>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</si>
  <si>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</si>
  <si>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</si>
  <si>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</si>
  <si>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</si>
  <si>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</si>
  <si>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</si>
  <si>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</si>
  <si>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</si>
  <si>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</si>
  <si>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</si>
  <si>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</si>
  <si>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</si>
  <si>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</si>
  <si>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</si>
  <si>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</si>
  <si>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</si>
  <si>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</si>
  <si>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</si>
  <si>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</si>
  <si>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</si>
  <si>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</si>
  <si>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</si>
  <si>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</si>
  <si>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</si>
  <si>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</si>
  <si>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</si>
  <si>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</si>
  <si>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</si>
  <si>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</si>
  <si>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</si>
  <si>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</si>
  <si>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</si>
  <si>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</si>
  <si>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</si>
  <si>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</si>
  <si>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</si>
  <si>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</si>
  <si>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</si>
  <si>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</si>
  <si>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</si>
  <si>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</si>
  <si>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</si>
  <si>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</si>
  <si>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</si>
  <si>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</si>
  <si>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</si>
  <si>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</si>
  <si>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</si>
  <si>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</si>
  <si>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</si>
  <si>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</si>
  <si>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</si>
  <si>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</si>
  <si>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</si>
  <si>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</si>
  <si>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</si>
  <si>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</si>
  <si>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</si>
  <si>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</si>
  <si>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</si>
  <si>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</si>
  <si>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</si>
  <si>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</si>
  <si>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</si>
  <si>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</si>
  <si>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</si>
  <si>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</si>
  <si>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</si>
  <si>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</si>
  <si>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</si>
  <si>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</si>
  <si>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</si>
  <si>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</si>
  <si>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</si>
  <si>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</si>
  <si>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</si>
  <si>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</si>
  <si>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</si>
  <si>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</si>
  <si>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</si>
  <si>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</si>
  <si>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</si>
  <si>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</si>
  <si>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</si>
  <si>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</si>
  <si>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</si>
  <si>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</si>
  <si>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</si>
  <si>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</si>
  <si>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</si>
  <si>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</si>
  <si>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</si>
  <si>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</si>
  <si>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</si>
  <si>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</si>
  <si>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</si>
  <si>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</si>
  <si>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</si>
  <si>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</si>
  <si>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</si>
  <si>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</si>
  <si>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</si>
  <si>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</si>
  <si>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</si>
  <si>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</si>
  <si>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</si>
  <si>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</si>
  <si>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</si>
  <si>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</si>
  <si>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</si>
  <si>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</si>
  <si>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</si>
  <si>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</si>
  <si>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</si>
  <si>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</si>
  <si>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</si>
  <si>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</si>
  <si>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</si>
  <si>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</si>
  <si>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</si>
  <si>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</si>
  <si>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</si>
  <si>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</si>
  <si>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</si>
  <si>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</si>
  <si>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</si>
  <si>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</si>
  <si>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</si>
  <si>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</si>
  <si>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</si>
  <si>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</si>
  <si>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</si>
  <si>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</si>
  <si>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</si>
  <si>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</si>
  <si>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</si>
  <si>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</si>
  <si>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</si>
  <si>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</si>
  <si>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</si>
  <si>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</si>
  <si>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</si>
  <si>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</si>
  <si>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</si>
  <si>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</si>
  <si>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</si>
  <si>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</si>
  <si>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</si>
  <si>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</si>
  <si>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</si>
  <si>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</si>
  <si>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</si>
  <si>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</si>
  <si>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</si>
  <si>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</si>
  <si>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</si>
  <si>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</si>
  <si>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</si>
  <si>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</si>
  <si>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</si>
  <si>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</si>
  <si>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</si>
  <si>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</si>
  <si>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</si>
  <si>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</si>
  <si>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</si>
  <si>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</si>
  <si>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</si>
  <si>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</si>
  <si>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</si>
  <si>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</si>
  <si>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</si>
  <si>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</si>
  <si>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</si>
  <si>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</si>
  <si>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</si>
  <si>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</si>
  <si>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</si>
  <si>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</si>
  <si>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</si>
  <si>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</si>
  <si>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</si>
  <si>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</si>
  <si>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</si>
  <si>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</si>
  <si>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</si>
  <si>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</si>
  <si>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</si>
  <si>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</si>
  <si>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</si>
  <si>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</si>
  <si>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</si>
  <si>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</si>
  <si>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</si>
  <si>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</si>
  <si>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</si>
  <si>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</si>
  <si>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</si>
  <si>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</si>
  <si>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</si>
  <si>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</si>
  <si>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</si>
  <si>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</si>
  <si>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</si>
  <si>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</si>
  <si>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</si>
  <si>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</si>
  <si>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</si>
  <si>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</si>
  <si>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</si>
  <si>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</si>
  <si>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</si>
  <si>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</si>
  <si>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</si>
  <si>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</si>
  <si>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</si>
  <si>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</si>
  <si>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</si>
  <si>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</si>
  <si>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</si>
  <si>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</si>
  <si>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</si>
  <si>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</si>
  <si>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</si>
  <si>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</si>
  <si>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</si>
  <si>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</si>
  <si>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</si>
  <si>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</si>
  <si>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</si>
  <si>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</si>
  <si>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</si>
  <si>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</si>
  <si>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</si>
  <si>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</si>
  <si>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</si>
  <si>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</si>
  <si>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</si>
  <si>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</si>
  <si>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</si>
  <si>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</si>
  <si>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</si>
  <si>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</si>
  <si>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</si>
  <si>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</si>
  <si>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</si>
  <si>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</si>
  <si>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</si>
  <si>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</si>
  <si>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</si>
  <si>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</si>
  <si>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</si>
  <si>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</si>
  <si>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</si>
  <si>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</si>
  <si>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</si>
  <si>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</si>
  <si>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</si>
  <si>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</si>
  <si>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</si>
  <si>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</si>
  <si>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</si>
  <si>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</si>
  <si>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</si>
  <si>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</si>
  <si>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</si>
  <si>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</si>
  <si>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</si>
  <si>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</si>
  <si>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</si>
  <si>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</si>
  <si>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</si>
  <si>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</si>
  <si>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</si>
  <si>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</si>
  <si>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</si>
  <si>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</si>
  <si>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</si>
  <si>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</si>
  <si>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</si>
  <si>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</si>
  <si>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</si>
  <si>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</si>
  <si>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</si>
  <si>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</si>
  <si>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</si>
  <si>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</si>
  <si>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</si>
  <si>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</si>
  <si>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</si>
  <si>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</si>
  <si>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</si>
  <si>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</si>
  <si>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</si>
  <si>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</si>
  <si>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</si>
  <si>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</si>
  <si>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</si>
  <si>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</si>
  <si>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</si>
  <si>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</si>
  <si>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</si>
  <si>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</si>
  <si>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</si>
  <si>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</si>
  <si>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</si>
  <si>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</si>
  <si>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</si>
  <si>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</si>
  <si>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</si>
  <si>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</si>
  <si>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</si>
  <si>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</si>
  <si>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</si>
  <si>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</si>
  <si>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</si>
  <si>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</si>
  <si>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</si>
  <si>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</si>
  <si>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</si>
  <si>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</si>
  <si>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</si>
  <si>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</si>
  <si>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</si>
  <si>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</si>
  <si>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</si>
  <si>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</si>
  <si>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</si>
  <si>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</si>
  <si>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</si>
  <si>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</si>
  <si>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</si>
  <si>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</si>
  <si>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</si>
  <si>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</si>
  <si>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</si>
  <si>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</si>
  <si>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</si>
  <si>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</si>
  <si>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</si>
  <si>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</si>
  <si>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</si>
  <si>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</si>
  <si>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</si>
  <si>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</si>
  <si>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</si>
  <si>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</si>
  <si>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</si>
  <si>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</si>
  <si>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</si>
  <si>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</si>
  <si>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</si>
  <si>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</si>
  <si>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</si>
  <si>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</si>
  <si>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</si>
  <si>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</si>
  <si>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</si>
  <si>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</si>
  <si>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</si>
  <si>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</si>
  <si>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</si>
  <si>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</si>
  <si>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</si>
  <si>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</si>
  <si>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</si>
  <si>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</si>
  <si>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</si>
  <si>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</si>
  <si>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</si>
  <si>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</si>
  <si>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</si>
  <si>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</si>
  <si>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</si>
  <si>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</si>
  <si>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</si>
  <si>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</si>
  <si>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</si>
  <si>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</si>
  <si>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</si>
  <si>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</si>
  <si>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</si>
  <si>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</si>
  <si>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</si>
  <si>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</si>
  <si>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</si>
  <si>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</si>
  <si>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</si>
  <si>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</si>
  <si>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</si>
  <si>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</si>
  <si>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</si>
  <si>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</si>
  <si>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</si>
  <si>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</si>
  <si>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</si>
  <si>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</si>
  <si>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</si>
  <si>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</si>
  <si>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</si>
  <si>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</si>
  <si>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</si>
  <si>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</si>
  <si>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</si>
  <si>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</si>
  <si>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</si>
  <si>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</si>
  <si>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</si>
  <si>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</si>
  <si>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</si>
  <si>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</si>
  <si>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</si>
  <si>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</si>
  <si>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</si>
  <si>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</si>
  <si>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</si>
  <si>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</si>
  <si>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</si>
  <si>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</si>
  <si>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</si>
  <si>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</si>
  <si>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</si>
  <si>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</si>
  <si>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</si>
  <si>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</si>
  <si>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</si>
  <si>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</si>
  <si>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</si>
  <si>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</si>
  <si>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</si>
  <si>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</si>
  <si>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</si>
  <si>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</si>
  <si>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</si>
  <si>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</si>
  <si>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</si>
  <si>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</si>
  <si>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</si>
  <si>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</si>
  <si>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</si>
  <si>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</si>
  <si>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</si>
  <si>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</si>
  <si>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</si>
  <si>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</si>
  <si>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</si>
  <si>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</si>
  <si>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</si>
  <si>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</si>
  <si>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</si>
  <si>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</si>
  <si>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</si>
  <si>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</si>
  <si>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</si>
  <si>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</si>
  <si>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</si>
  <si>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</si>
  <si>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</si>
  <si>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</si>
  <si>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</si>
  <si>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</si>
  <si>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</si>
  <si>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</si>
  <si>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</si>
  <si>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</si>
  <si>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</si>
  <si>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</si>
  <si>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</si>
  <si>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</si>
  <si>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</si>
  <si>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</si>
  <si>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</si>
  <si>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</si>
  <si>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</si>
  <si>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</si>
  <si>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</si>
  <si>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</si>
  <si>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</si>
  <si>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</si>
  <si>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</si>
  <si>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</si>
  <si>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</si>
  <si>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</si>
  <si>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</si>
  <si>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</si>
  <si>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</si>
  <si>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</si>
  <si>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</si>
  <si>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</si>
  <si>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</si>
  <si>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</si>
  <si>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</si>
  <si>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</si>
  <si>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</si>
  <si>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</si>
  <si>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</si>
  <si>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</si>
  <si>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</si>
  <si>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</si>
  <si>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</si>
  <si>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</si>
  <si>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</si>
  <si>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</si>
  <si>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</si>
  <si>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</si>
  <si>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</si>
  <si>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</si>
  <si>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</si>
  <si>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</si>
  <si>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</si>
  <si>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</si>
  <si>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</si>
  <si>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</si>
  <si>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</si>
  <si>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</si>
  <si>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</si>
  <si>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</si>
  <si>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</si>
  <si>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</si>
  <si>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</si>
  <si>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</si>
  <si>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</si>
  <si>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</si>
  <si>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</si>
  <si>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</si>
  <si>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</si>
  <si>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</si>
  <si>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</si>
  <si>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</si>
  <si>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</si>
  <si>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</si>
  <si>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</si>
  <si>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</si>
  <si>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</si>
  <si>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</si>
  <si>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</si>
  <si>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</si>
  <si>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</si>
  <si>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</si>
  <si>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</si>
  <si>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</si>
  <si>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</si>
  <si>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</si>
  <si>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</si>
  <si>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</si>
  <si>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</si>
  <si>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</si>
  <si>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</si>
  <si>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</si>
  <si>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</si>
  <si>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</si>
  <si>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</si>
  <si>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</si>
  <si>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</si>
  <si>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</si>
  <si>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</si>
  <si>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</si>
  <si>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</si>
  <si>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</si>
  <si>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</si>
  <si>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</si>
  <si>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</si>
  <si>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</si>
  <si>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</si>
  <si>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</si>
  <si>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</si>
  <si>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</si>
  <si>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</si>
  <si>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</si>
  <si>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</si>
  <si>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</si>
  <si>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</si>
  <si>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</si>
  <si>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</si>
  <si>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</si>
  <si>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</si>
  <si>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</si>
  <si>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</si>
  <si>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</si>
  <si>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</si>
  <si>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</si>
  <si>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</si>
  <si>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</si>
  <si>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</si>
  <si>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</si>
  <si>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</si>
  <si>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</si>
  <si>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</si>
  <si>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</si>
  <si>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</si>
  <si>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</si>
  <si>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</si>
  <si>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</si>
  <si>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</si>
  <si>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</si>
  <si>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</si>
  <si>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</si>
  <si>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</si>
  <si>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</si>
  <si>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</si>
  <si>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</si>
  <si>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</si>
  <si>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</si>
  <si>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</si>
  <si>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</si>
  <si>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</si>
  <si>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</si>
  <si>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</si>
  <si>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</si>
  <si>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</si>
  <si>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</si>
  <si>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</si>
  <si>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</si>
  <si>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</si>
  <si>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</si>
  <si>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</si>
  <si>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</si>
  <si>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</si>
  <si>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</si>
  <si>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</si>
  <si>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</si>
  <si>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</si>
  <si>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</si>
  <si>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</si>
  <si>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</si>
  <si>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</si>
  <si>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</si>
  <si>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</si>
  <si>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</si>
  <si>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</si>
  <si>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</si>
  <si>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</si>
  <si>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</si>
  <si>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</si>
  <si>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</si>
  <si>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</si>
  <si>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</si>
  <si>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</si>
  <si>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</si>
  <si>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</si>
  <si>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</si>
  <si>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</si>
  <si>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</si>
  <si>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</si>
  <si>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</si>
  <si>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</si>
  <si>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</si>
  <si>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</si>
  <si>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</si>
  <si>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</si>
  <si>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</si>
  <si>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</si>
  <si>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</si>
  <si>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</si>
  <si>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</si>
  <si>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</si>
  <si>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</si>
  <si>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</si>
  <si>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</si>
  <si>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</si>
  <si>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</si>
  <si>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</si>
  <si>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</si>
  <si>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</si>
  <si>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</si>
  <si>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</si>
  <si>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</si>
  <si>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</si>
  <si>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</si>
  <si>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</si>
  <si>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</si>
  <si>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</si>
  <si>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</si>
  <si>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</si>
  <si>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</si>
  <si>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</si>
  <si>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</si>
  <si>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</si>
  <si>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</si>
  <si>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</si>
  <si>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</si>
  <si>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</si>
  <si>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</si>
  <si>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</si>
  <si>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</si>
  <si>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</si>
  <si>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</si>
  <si>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</si>
  <si>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</si>
  <si>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</si>
  <si>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</si>
  <si>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</si>
  <si>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</si>
  <si>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</si>
  <si>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</si>
  <si>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</si>
  <si>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</si>
  <si>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</si>
  <si>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</si>
  <si>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</si>
  <si>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</si>
  <si>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</si>
  <si>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</si>
  <si>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</si>
  <si>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</si>
  <si>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</si>
  <si>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</si>
  <si>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</si>
  <si>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</si>
  <si>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</si>
  <si>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</si>
  <si>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</si>
  <si>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</si>
  <si>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</si>
  <si>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</si>
  <si>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</si>
  <si>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</si>
  <si>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</si>
  <si>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</si>
  <si>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</si>
  <si>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</si>
  <si>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</si>
  <si>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</si>
  <si>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</si>
  <si>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</si>
  <si>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</si>
  <si>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</si>
  <si>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</si>
  <si>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</si>
  <si>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</si>
  <si>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</si>
  <si>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</si>
  <si>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</si>
  <si>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</si>
  <si>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</si>
  <si>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</si>
  <si>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</si>
  <si>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</si>
  <si>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</si>
  <si>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</si>
  <si>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</si>
  <si>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</si>
  <si>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</si>
  <si>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</si>
  <si>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</si>
  <si>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</si>
  <si>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</si>
  <si>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</si>
  <si>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</si>
  <si>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</si>
  <si>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</si>
  <si>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</si>
  <si>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</si>
  <si>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</si>
  <si>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</si>
  <si>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</si>
  <si>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</si>
  <si>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</si>
  <si>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</si>
  <si>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</si>
  <si>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</si>
  <si>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</si>
  <si>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</si>
  <si>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</si>
  <si>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</si>
  <si>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</si>
  <si>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</si>
  <si>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</si>
  <si>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</si>
  <si>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</si>
  <si>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</si>
  <si>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</si>
  <si>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</si>
  <si>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</si>
  <si>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</si>
  <si>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</si>
  <si>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</si>
  <si>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</si>
  <si>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</si>
  <si>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</si>
  <si>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</si>
  <si>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</si>
  <si>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</si>
  <si>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</si>
  <si>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</si>
  <si>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</si>
  <si>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</si>
  <si>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</si>
  <si>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</si>
  <si>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</si>
  <si>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</si>
  <si>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</si>
  <si>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</si>
  <si>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</si>
  <si>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</si>
  <si>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</si>
  <si>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</si>
  <si>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</si>
  <si>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</si>
  <si>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</si>
  <si>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</si>
  <si>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</si>
  <si>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</si>
  <si>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</si>
  <si>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</si>
  <si>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</si>
  <si>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</si>
  <si>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</si>
  <si>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</si>
  <si>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</si>
  <si>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</si>
  <si>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</si>
  <si>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</si>
  <si>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</si>
  <si>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</si>
  <si>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</si>
  <si>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</si>
  <si>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</si>
  <si>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</si>
  <si>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</si>
  <si>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</si>
  <si>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</si>
  <si>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</si>
  <si>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</si>
  <si>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</si>
  <si>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</si>
  <si>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</si>
  <si>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</si>
  <si>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</si>
  <si>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</si>
  <si>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</si>
  <si>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</si>
  <si>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</si>
  <si>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</si>
  <si>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</si>
  <si>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</si>
  <si>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</si>
  <si>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</si>
  <si>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</si>
  <si>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</si>
  <si>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</si>
  <si>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</si>
  <si>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</si>
  <si>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</si>
  <si>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</si>
  <si>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</si>
  <si>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</si>
  <si>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</si>
  <si>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</si>
  <si>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</si>
  <si>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</si>
  <si>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</si>
  <si>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</si>
  <si>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</si>
  <si>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</si>
  <si>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</si>
  <si>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</si>
  <si>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</si>
  <si>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</si>
  <si>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</si>
  <si>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</si>
  <si>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</si>
  <si>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</si>
  <si>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</si>
  <si>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</si>
  <si>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</si>
  <si>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</si>
  <si>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</si>
  <si>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</si>
  <si>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</si>
  <si>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</si>
  <si>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</si>
  <si>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</si>
  <si>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</si>
  <si>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</si>
  <si>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</si>
  <si>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</si>
  <si>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</si>
  <si>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</si>
  <si>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</si>
  <si>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</si>
  <si>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</si>
  <si>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</si>
  <si>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</si>
  <si>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</si>
  <si>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</si>
  <si>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</si>
  <si>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</si>
  <si>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</si>
  <si>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</si>
  <si>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</si>
  <si>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</si>
  <si>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</si>
  <si>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</si>
  <si>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</si>
  <si>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</si>
  <si>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</si>
  <si>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</si>
  <si>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</si>
  <si>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</si>
  <si>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</si>
  <si>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</si>
  <si>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</si>
  <si>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</si>
  <si>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</si>
  <si>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</si>
  <si>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</si>
  <si>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</si>
  <si>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</si>
  <si>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</si>
  <si>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</si>
  <si>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</si>
  <si>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</si>
  <si>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</si>
  <si>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</si>
  <si>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</si>
  <si>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</si>
  <si>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</si>
  <si>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</si>
  <si>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</si>
  <si>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</si>
  <si>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</si>
  <si>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</si>
  <si>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</si>
  <si>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</si>
  <si>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</si>
  <si>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</si>
  <si>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</si>
  <si>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</si>
  <si>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</si>
  <si>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</si>
  <si>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</si>
  <si>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</si>
  <si>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</si>
  <si>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</si>
  <si>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</si>
  <si>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</si>
  <si>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</si>
  <si>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</si>
  <si>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</si>
  <si>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</si>
  <si>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</si>
  <si>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</si>
  <si>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</si>
  <si>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</si>
  <si>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</si>
  <si>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</si>
  <si>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</si>
  <si>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</si>
  <si>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</si>
  <si>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</si>
  <si>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</si>
  <si>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</si>
  <si>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</si>
  <si>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</si>
  <si>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</si>
  <si>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</si>
  <si>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</si>
  <si>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</si>
  <si>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</si>
  <si>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</si>
  <si>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</si>
  <si>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</si>
  <si>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</si>
  <si>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</si>
  <si>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</si>
  <si>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</si>
  <si>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</si>
  <si>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</si>
  <si>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</si>
  <si>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</si>
  <si>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</si>
  <si>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</si>
  <si>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</si>
  <si>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</si>
  <si>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</si>
  <si>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</si>
  <si>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</si>
  <si>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</si>
  <si>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</si>
  <si>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</si>
  <si>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</si>
  <si>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</si>
  <si>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</si>
  <si>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</si>
  <si>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</si>
  <si>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</si>
  <si>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</si>
  <si>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</si>
  <si>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</si>
  <si>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</si>
  <si>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</si>
  <si>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</si>
  <si>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</si>
  <si>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</si>
  <si>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</si>
  <si>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</si>
  <si>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</si>
  <si>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</si>
  <si>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</si>
  <si>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</si>
  <si>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</si>
  <si>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</si>
  <si>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</si>
  <si>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</si>
  <si>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</si>
  <si>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</si>
  <si>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</si>
  <si>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</si>
  <si>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</si>
  <si>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</si>
  <si>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</si>
  <si>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</si>
  <si>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</si>
  <si>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</si>
  <si>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</si>
  <si>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</si>
  <si>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</si>
  <si>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</si>
  <si>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</si>
  <si>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</si>
  <si>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</si>
  <si>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</si>
  <si>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</si>
  <si>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</si>
  <si>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</si>
  <si>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</si>
  <si>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</si>
  <si>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</si>
  <si>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</si>
  <si>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</si>
  <si>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</si>
  <si>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</si>
  <si>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</si>
  <si>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</si>
  <si>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</si>
  <si>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</si>
  <si>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</si>
  <si>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</si>
  <si>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</si>
  <si>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</si>
  <si>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</si>
  <si>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</si>
  <si>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</si>
  <si>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</si>
  <si>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</si>
  <si>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</si>
  <si>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</si>
  <si>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</si>
  <si>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</si>
  <si>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</si>
  <si>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</si>
  <si>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</si>
  <si>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</si>
  <si>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</si>
  <si>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</si>
  <si>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</si>
  <si>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</si>
  <si>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</si>
  <si>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</si>
  <si>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</si>
  <si>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</si>
  <si>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</si>
  <si>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</si>
  <si>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</si>
  <si>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</si>
  <si>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</si>
  <si>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</si>
  <si>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</si>
  <si>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</si>
  <si>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</si>
  <si>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</si>
  <si>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</si>
  <si>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</si>
  <si>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</si>
  <si>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</si>
  <si>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</si>
  <si>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</si>
  <si>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</si>
  <si>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</si>
  <si>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</si>
  <si>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</si>
  <si>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</si>
  <si>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</si>
  <si>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</si>
  <si>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</si>
  <si>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</si>
  <si>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</si>
  <si>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</si>
  <si>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</si>
  <si>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</si>
  <si>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</si>
  <si>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</si>
  <si>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</si>
  <si>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</si>
  <si>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</si>
  <si>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</si>
  <si>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</si>
  <si>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</si>
  <si>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</si>
  <si>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</si>
  <si>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</si>
  <si>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</si>
  <si>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</si>
  <si>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</si>
  <si>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</si>
  <si>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</si>
  <si>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</si>
  <si>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</si>
  <si>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</si>
  <si>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</si>
  <si>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</si>
  <si>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</si>
  <si>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</si>
  <si>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</si>
  <si>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</si>
  <si>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</si>
  <si>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</si>
  <si>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</si>
  <si>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</si>
  <si>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</si>
  <si>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</si>
  <si>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</si>
  <si>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</si>
  <si>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</si>
  <si>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</si>
  <si>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</si>
  <si>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</si>
  <si>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</si>
  <si>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</si>
  <si>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</si>
  <si>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</si>
  <si>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</si>
  <si>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</si>
  <si>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</si>
  <si>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</si>
  <si>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</si>
  <si>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</si>
  <si>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</si>
  <si>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</si>
  <si>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</si>
  <si>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</si>
  <si>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</si>
  <si>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</si>
  <si>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</si>
  <si>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</si>
  <si>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</si>
  <si>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</si>
  <si>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</si>
  <si>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</si>
  <si>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</si>
  <si>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</si>
  <si>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</si>
  <si>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</si>
  <si>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</si>
  <si>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</si>
  <si>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</si>
  <si>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</si>
  <si>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</si>
  <si>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</si>
  <si>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</si>
  <si>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</si>
  <si>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</si>
  <si>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</si>
  <si>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</si>
  <si>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</si>
  <si>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</si>
  <si>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</si>
  <si>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</si>
  <si>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</si>
  <si>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</si>
  <si>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</si>
  <si>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</si>
  <si>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</si>
  <si>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</si>
  <si>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</si>
  <si>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</si>
  <si>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</si>
  <si>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</si>
  <si>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</si>
  <si>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</si>
  <si>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</si>
  <si>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</si>
  <si>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</si>
  <si>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</si>
  <si>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</si>
  <si>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</si>
  <si>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</si>
  <si>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</si>
  <si>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</si>
  <si>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</si>
  <si>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</si>
  <si>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</si>
  <si>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</si>
  <si>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</si>
  <si>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</si>
  <si>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</si>
  <si>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</si>
  <si>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</si>
  <si>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</si>
  <si>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</si>
  <si>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</si>
  <si>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</si>
  <si>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</si>
  <si>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</si>
  <si>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</si>
  <si>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</si>
  <si>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</si>
  <si>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</si>
  <si>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</si>
  <si>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</si>
  <si>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</si>
  <si>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</si>
  <si>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</si>
  <si>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</si>
  <si>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</si>
  <si>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</si>
  <si>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</si>
  <si>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</si>
  <si>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</si>
  <si>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</si>
  <si>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</si>
  <si>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</si>
  <si>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</si>
  <si>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</si>
  <si>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</si>
  <si>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</si>
  <si>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</si>
  <si>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</si>
  <si>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</si>
  <si>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</si>
  <si>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</si>
  <si>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</si>
  <si>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</si>
  <si>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</si>
  <si>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</si>
  <si>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</si>
  <si>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</si>
  <si>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</si>
  <si>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</si>
  <si>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</si>
  <si>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</si>
  <si>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</si>
  <si>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</si>
  <si>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</si>
  <si>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</si>
  <si>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</si>
  <si>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</si>
  <si>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</si>
  <si>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</si>
  <si>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</si>
  <si>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</si>
  <si>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</si>
  <si>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</si>
  <si>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</si>
  <si>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</si>
  <si>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</si>
  <si>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</si>
  <si>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</si>
  <si>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</si>
  <si>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</si>
  <si>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</si>
  <si>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</si>
  <si>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</si>
  <si>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</si>
  <si>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</si>
  <si>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</si>
  <si>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</si>
  <si>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</si>
  <si>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</si>
  <si>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</si>
  <si>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</si>
  <si>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</si>
  <si>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</si>
  <si>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</si>
  <si>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</si>
  <si>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</si>
  <si>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</si>
  <si>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</si>
  <si>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</si>
  <si>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</si>
  <si>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</si>
  <si>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</si>
  <si>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</si>
  <si>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</si>
  <si>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</si>
  <si>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</si>
  <si>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</si>
  <si>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</si>
  <si>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</si>
  <si>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</si>
  <si>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</si>
  <si>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</si>
  <si>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</si>
  <si>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</si>
  <si>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</si>
  <si>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</si>
  <si>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</si>
  <si>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</si>
  <si>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</si>
  <si>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</si>
  <si>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</si>
  <si>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</si>
  <si>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</si>
  <si>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</si>
  <si>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</si>
  <si>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</si>
  <si>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</si>
  <si>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</si>
  <si>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</si>
  <si>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</si>
  <si>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</si>
  <si>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</si>
  <si>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</si>
  <si>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</si>
  <si>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</si>
  <si>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</si>
  <si>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</si>
  <si>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</si>
  <si>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</si>
  <si>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</si>
  <si>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</si>
  <si>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</si>
  <si>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</si>
  <si>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</si>
  <si>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</si>
  <si>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</si>
  <si>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</si>
  <si>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</si>
  <si>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</si>
  <si>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</si>
  <si>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</si>
  <si>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</si>
  <si>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</si>
  <si>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</si>
  <si>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</si>
  <si>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</si>
  <si>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</si>
  <si>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</si>
  <si>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</si>
  <si>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</si>
  <si>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</si>
  <si>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</si>
  <si>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</si>
  <si>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</si>
  <si>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</si>
  <si>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</si>
  <si>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</si>
  <si>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</si>
  <si>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</si>
  <si>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</si>
  <si>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</si>
  <si>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</si>
  <si>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</si>
  <si>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</si>
  <si>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</si>
  <si>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</si>
  <si>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</si>
  <si>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</si>
  <si>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</si>
  <si>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</si>
  <si>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</si>
  <si>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</si>
  <si>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</si>
  <si>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</si>
  <si>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</si>
  <si>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</si>
  <si>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</si>
  <si>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</si>
  <si>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</si>
  <si>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</si>
  <si>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</si>
  <si>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</si>
  <si>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</si>
  <si>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</si>
  <si>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</si>
  <si>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</si>
  <si>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</si>
  <si>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</si>
  <si>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</si>
  <si>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</si>
  <si>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</si>
  <si>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</si>
  <si>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</si>
  <si>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</si>
  <si>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</si>
  <si>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</si>
  <si>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</si>
  <si>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</si>
  <si>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</si>
  <si>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</si>
  <si>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</si>
  <si>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</si>
  <si>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</si>
  <si>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</si>
  <si>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</si>
  <si>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</si>
  <si>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</si>
  <si>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</si>
  <si>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</si>
  <si>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</si>
  <si>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</si>
  <si>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</si>
  <si>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</si>
  <si>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</si>
  <si>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</si>
  <si>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</si>
  <si>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</si>
  <si>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</si>
  <si>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</si>
  <si>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</si>
  <si>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</si>
  <si>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</si>
  <si>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</si>
  <si>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</si>
  <si>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</si>
  <si>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</si>
  <si>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</si>
  <si>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</si>
  <si>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</si>
  <si>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</si>
  <si>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</si>
  <si>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</si>
  <si>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</si>
  <si>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</si>
  <si>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</si>
  <si>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</si>
  <si>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</si>
  <si>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</si>
  <si>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</si>
  <si>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</si>
  <si>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</si>
  <si>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</si>
  <si>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</si>
  <si>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</si>
  <si>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</si>
  <si>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</si>
  <si>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</si>
  <si>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</si>
  <si>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</si>
  <si>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</si>
  <si>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</si>
  <si>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</si>
  <si>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</si>
  <si>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</si>
  <si>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</si>
  <si>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</si>
  <si>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</si>
  <si>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</si>
  <si>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</si>
  <si>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</si>
  <si>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</si>
  <si>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</si>
  <si>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</si>
  <si>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</si>
  <si>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</si>
  <si>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</si>
  <si>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</si>
  <si>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</si>
  <si>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</si>
  <si>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</si>
  <si>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</si>
  <si>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</si>
  <si>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</si>
  <si>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</si>
  <si>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</si>
  <si>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</si>
  <si>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</si>
  <si>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</si>
  <si>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</si>
  <si>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</si>
  <si>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</si>
  <si>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</si>
  <si>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</si>
  <si>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</si>
  <si>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</si>
  <si>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</si>
  <si>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</si>
  <si>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</si>
  <si>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</si>
  <si>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</si>
  <si>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</si>
  <si>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</si>
  <si>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</si>
  <si>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</si>
  <si>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</si>
  <si>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</si>
  <si>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</si>
  <si>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</si>
  <si>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</si>
  <si>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</si>
  <si>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</si>
  <si>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</si>
  <si>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</si>
  <si>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</si>
  <si>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</si>
  <si>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</si>
  <si>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</si>
  <si>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</si>
  <si>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</si>
  <si>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</si>
  <si>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</si>
  <si>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</si>
  <si>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</si>
  <si>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</si>
  <si>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</si>
  <si>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</si>
  <si>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</si>
  <si>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</si>
  <si>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</si>
  <si>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</si>
  <si>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</si>
  <si>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</si>
  <si>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</si>
  <si>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</si>
  <si>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</si>
  <si>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</si>
  <si>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</si>
  <si>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</si>
  <si>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</si>
  <si>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</si>
  <si>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</si>
  <si>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</si>
  <si>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</si>
  <si>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</si>
  <si>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</si>
  <si>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</si>
  <si>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</si>
  <si>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</si>
  <si>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</si>
  <si>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</si>
  <si>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</si>
  <si>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</si>
  <si>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</si>
  <si>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</si>
  <si>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</si>
  <si>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</si>
  <si>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</si>
  <si>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</si>
  <si>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</si>
  <si>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</si>
  <si>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</si>
  <si>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</si>
  <si>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</si>
  <si>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</si>
  <si>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</si>
  <si>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</si>
  <si>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</si>
  <si>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</si>
  <si>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</si>
  <si>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</si>
  <si>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</si>
  <si>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</si>
  <si>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</si>
  <si>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</si>
  <si>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</si>
  <si>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</si>
  <si>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</si>
  <si>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</si>
  <si>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</si>
  <si>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</si>
  <si>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</si>
  <si>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</si>
  <si>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</si>
  <si>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</si>
  <si>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</si>
  <si>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</si>
  <si>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</si>
  <si>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</si>
  <si>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</si>
  <si>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</si>
  <si>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</si>
  <si>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</si>
  <si>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</si>
  <si>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</si>
  <si>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</si>
  <si>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</si>
  <si>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</si>
  <si>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</si>
  <si>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</si>
  <si>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</si>
  <si>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</si>
  <si>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</si>
  <si>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</si>
  <si>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</si>
  <si>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</si>
  <si>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</si>
  <si>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</si>
  <si>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</si>
  <si>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</si>
  <si>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</si>
  <si>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</si>
  <si>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</si>
  <si>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</si>
  <si>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</si>
  <si>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</si>
  <si>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</si>
  <si>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</si>
  <si>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</si>
  <si>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</si>
  <si>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</si>
  <si>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</si>
  <si>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</si>
  <si>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</si>
  <si>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</si>
  <si>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</si>
  <si>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</si>
  <si>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</si>
  <si>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</si>
  <si>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</si>
  <si>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</si>
  <si>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</si>
  <si>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</si>
  <si>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</si>
  <si>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</si>
  <si>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</si>
  <si>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</si>
  <si>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</si>
  <si>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</si>
  <si>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</si>
  <si>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</si>
  <si>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</si>
  <si>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</si>
  <si>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</si>
  <si>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</si>
  <si>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</si>
  <si>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</si>
  <si>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</si>
  <si>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</si>
  <si>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</si>
  <si>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</si>
  <si>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</si>
  <si>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</si>
  <si>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</si>
  <si>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</si>
  <si>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</si>
  <si>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</si>
  <si>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</si>
  <si>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</si>
  <si>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</si>
  <si>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</si>
  <si>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</si>
  <si>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</si>
  <si>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</si>
  <si>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</si>
  <si>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</si>
  <si>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</si>
  <si>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</si>
  <si>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</si>
  <si>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</si>
  <si>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</si>
  <si>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</si>
  <si>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</si>
  <si>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</si>
  <si>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</si>
  <si>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</si>
  <si>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</si>
  <si>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</si>
  <si>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</si>
  <si>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</si>
  <si>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</si>
  <si>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</si>
  <si>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</si>
  <si>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</si>
  <si>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</si>
  <si>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</si>
  <si>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</si>
  <si>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</si>
  <si>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</si>
  <si>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</si>
  <si>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</si>
  <si>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</si>
  <si>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</si>
  <si>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</si>
  <si>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</si>
  <si>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</si>
  <si>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</si>
  <si>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</si>
  <si>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</si>
  <si>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</si>
  <si>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</si>
  <si>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</si>
  <si>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</si>
  <si>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</si>
  <si>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</si>
  <si>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</si>
  <si>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</si>
  <si>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</si>
  <si>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</si>
  <si>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</si>
  <si>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</si>
  <si>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</si>
  <si>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</si>
  <si>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</si>
  <si>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</si>
  <si>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</si>
  <si>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</si>
  <si>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</si>
  <si>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</si>
  <si>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</si>
  <si>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</si>
  <si>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</si>
  <si>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</si>
  <si>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</si>
  <si>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</si>
  <si>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</si>
  <si>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</si>
  <si>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</si>
  <si>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</si>
  <si>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</si>
  <si>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</si>
  <si>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</si>
  <si>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</si>
  <si>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</si>
  <si>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</si>
  <si>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</si>
  <si>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</si>
  <si>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</si>
  <si>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</si>
  <si>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</si>
  <si>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</si>
  <si>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</si>
  <si>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</si>
  <si>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</si>
  <si>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</si>
  <si>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</si>
  <si>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</si>
  <si>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</si>
  <si>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</si>
  <si>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</si>
  <si>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</si>
  <si>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</si>
  <si>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</si>
  <si>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</si>
  <si>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</si>
  <si>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</si>
  <si>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</si>
  <si>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</si>
  <si>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</si>
  <si>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</si>
  <si>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</si>
  <si>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</si>
  <si>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</si>
  <si>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</si>
  <si>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</si>
  <si>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</si>
  <si>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</si>
  <si>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</si>
  <si>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</si>
  <si>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</si>
  <si>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</si>
  <si>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</si>
  <si>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</si>
  <si>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</si>
  <si>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</si>
  <si>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</si>
  <si>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</si>
  <si>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</si>
  <si>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</si>
  <si>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</si>
  <si>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</si>
  <si>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</si>
  <si>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</si>
  <si>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</si>
  <si>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</si>
  <si>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</si>
  <si>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</si>
  <si>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</si>
  <si>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</si>
  <si>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</si>
  <si>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</si>
  <si>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</si>
  <si>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</si>
  <si>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</si>
  <si>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</si>
  <si>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</si>
  <si>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</si>
  <si>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</si>
  <si>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</si>
  <si>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</si>
  <si>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</si>
  <si>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</si>
  <si>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</si>
  <si>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</si>
  <si>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</si>
  <si>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</si>
  <si>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</si>
  <si>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</si>
  <si>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</si>
  <si>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</si>
  <si>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</si>
  <si>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</si>
  <si>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</si>
  <si>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</si>
  <si>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</si>
  <si>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</si>
  <si>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</si>
  <si>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</si>
  <si>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</si>
  <si>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</si>
  <si>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</si>
  <si>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</si>
  <si>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</si>
  <si>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</si>
  <si>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</si>
  <si>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</si>
  <si>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</si>
  <si>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</si>
  <si>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</si>
  <si>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</si>
  <si>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</si>
  <si>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</si>
  <si>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</si>
  <si>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</si>
  <si>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</si>
  <si>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</si>
  <si>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</si>
  <si>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</si>
  <si>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</si>
  <si>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</si>
  <si>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</si>
  <si>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</si>
  <si>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</si>
  <si>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</si>
  <si>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</si>
  <si>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</si>
  <si>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</si>
  <si>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</si>
  <si>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</si>
  <si>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</si>
  <si>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</si>
  <si>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</si>
  <si>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</si>
  <si>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</si>
  <si>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</si>
  <si>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</si>
  <si>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</si>
  <si>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</si>
  <si>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</si>
  <si>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</si>
  <si>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</si>
  <si>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</si>
  <si>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</si>
  <si>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</si>
  <si>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</si>
  <si>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</si>
  <si>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</si>
  <si>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</si>
  <si>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</si>
  <si>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</si>
  <si>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</si>
  <si>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</si>
  <si>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</si>
  <si>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</si>
  <si>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</si>
  <si>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</si>
  <si>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</si>
  <si>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</si>
  <si>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</si>
  <si>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</si>
  <si>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</si>
  <si>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</si>
  <si>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</si>
  <si>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</si>
  <si>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</si>
  <si>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</si>
  <si>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</si>
  <si>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</si>
  <si>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</si>
  <si>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</si>
  <si>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</si>
  <si>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</si>
  <si>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</si>
  <si>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</si>
  <si>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</si>
  <si>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</si>
  <si>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</si>
  <si>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</si>
  <si>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</si>
  <si>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</si>
  <si>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</si>
  <si>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</si>
  <si>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</si>
  <si>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</si>
  <si>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</si>
  <si>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</si>
  <si>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</si>
  <si>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</si>
  <si>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</si>
  <si>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</si>
  <si>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</si>
  <si>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</si>
  <si>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</si>
  <si>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</si>
  <si>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</si>
  <si>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</si>
  <si>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</si>
  <si>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</si>
  <si>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</si>
  <si>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</si>
  <si>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</si>
  <si>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</si>
  <si>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</si>
  <si>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</si>
  <si>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</si>
  <si>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</si>
  <si>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</si>
  <si>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</si>
  <si>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</si>
  <si>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</si>
  <si>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</si>
  <si>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</si>
  <si>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</si>
  <si>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</si>
  <si>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</si>
  <si>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</si>
  <si>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</si>
  <si>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</si>
  <si>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</si>
  <si>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</si>
  <si>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</si>
  <si>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</si>
  <si>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</si>
  <si>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</si>
  <si>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</si>
  <si>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</si>
  <si>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</si>
  <si>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</si>
  <si>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</si>
  <si>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</si>
  <si>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</si>
  <si>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</si>
  <si>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</si>
  <si>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</si>
  <si>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</si>
  <si>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</si>
  <si>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</si>
  <si>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</si>
  <si>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</si>
  <si>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</si>
  <si>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</si>
  <si>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</si>
  <si>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</si>
  <si>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</si>
  <si>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</si>
  <si>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</si>
  <si>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</si>
  <si>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</si>
  <si>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</si>
  <si>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</si>
  <si>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</si>
  <si>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</si>
  <si>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</si>
  <si>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</si>
  <si>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</si>
  <si>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</si>
  <si>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</si>
  <si>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</si>
  <si>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</si>
  <si>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</si>
  <si>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</si>
  <si>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</si>
  <si>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</si>
  <si>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</si>
  <si>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</si>
  <si>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</si>
  <si>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</si>
  <si>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</si>
  <si>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</si>
  <si>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</si>
  <si>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</si>
  <si>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</si>
  <si>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</si>
  <si>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</si>
  <si>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</si>
  <si>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</si>
  <si>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</si>
  <si>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</si>
  <si>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</si>
  <si>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</si>
  <si>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</si>
  <si>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</si>
  <si>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</si>
  <si>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</si>
  <si>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</si>
  <si>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</si>
  <si>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</si>
  <si>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</si>
  <si>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</si>
  <si>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</si>
  <si>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</si>
  <si>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</si>
  <si>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</si>
  <si>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</si>
  <si>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</si>
  <si>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</si>
  <si>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</si>
  <si>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</si>
  <si>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</si>
  <si>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</si>
  <si>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</si>
  <si>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</si>
  <si>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</si>
  <si>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</si>
  <si>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</si>
  <si>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</si>
  <si>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</si>
  <si>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</si>
  <si>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</si>
  <si>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</si>
  <si>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</si>
  <si>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</si>
  <si>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</si>
  <si>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</si>
  <si>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</si>
  <si>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</si>
  <si>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</si>
  <si>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</si>
  <si>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</si>
  <si>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</si>
  <si>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</si>
  <si>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</si>
  <si>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</si>
  <si>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</si>
  <si>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</si>
  <si>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</si>
  <si>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</si>
  <si>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</si>
  <si>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</si>
  <si>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</si>
  <si>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</si>
  <si>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</si>
  <si>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</si>
  <si>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</si>
  <si>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</si>
  <si>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</si>
  <si>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</si>
  <si>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</si>
  <si>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</si>
  <si>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</si>
  <si>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</si>
  <si>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</si>
  <si>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</si>
  <si>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</si>
  <si>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</si>
  <si>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</si>
  <si>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</si>
  <si>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</si>
  <si>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</si>
  <si>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</si>
  <si>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</si>
  <si>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</si>
  <si>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</si>
  <si>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</si>
  <si>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</si>
  <si>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</si>
  <si>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</si>
  <si>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</si>
  <si>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</si>
  <si>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</si>
  <si>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</si>
  <si>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</si>
  <si>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</si>
  <si>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</si>
  <si>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</si>
  <si>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</si>
  <si>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</si>
  <si>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</si>
  <si>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</si>
  <si>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</si>
  <si>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</si>
  <si>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</si>
  <si>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</si>
  <si>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</si>
  <si>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</si>
  <si>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</si>
  <si>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</si>
  <si>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</si>
  <si>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</si>
  <si>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</si>
  <si>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</si>
  <si>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</si>
  <si>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</si>
  <si>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</si>
  <si>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</si>
  <si>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</si>
  <si>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</si>
  <si>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</si>
  <si>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</si>
  <si>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</si>
  <si>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</si>
  <si>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</si>
  <si>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</si>
  <si>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</si>
  <si>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</si>
  <si>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</si>
  <si>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</si>
  <si>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</si>
  <si>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</si>
  <si>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</si>
  <si>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</si>
  <si>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</si>
  <si>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</si>
  <si>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</si>
  <si>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</si>
  <si>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</si>
  <si>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</si>
  <si>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</si>
  <si>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</si>
  <si>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</si>
  <si>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</si>
  <si>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</si>
  <si>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</si>
  <si>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</si>
  <si>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</si>
  <si>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</si>
  <si>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</si>
  <si>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</si>
  <si>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</si>
  <si>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</si>
  <si>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</si>
  <si>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</si>
  <si>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</si>
  <si>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</si>
  <si>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</si>
  <si>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</si>
  <si>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</si>
  <si>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</si>
  <si>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</si>
  <si>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</si>
  <si>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</si>
  <si>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</si>
  <si>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</si>
  <si>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</si>
  <si>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</si>
  <si>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</si>
  <si>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</si>
  <si>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</si>
  <si>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</si>
  <si>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</si>
  <si>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</si>
  <si>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</si>
  <si>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</si>
  <si>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</si>
  <si>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</si>
  <si>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</si>
  <si>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</si>
  <si>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</si>
  <si>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</si>
  <si>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</si>
  <si>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</si>
  <si>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</si>
  <si>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</si>
  <si>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</si>
  <si>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</si>
  <si>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</si>
  <si>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</si>
  <si>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</si>
  <si>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</si>
  <si>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</si>
  <si>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</si>
  <si>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</si>
  <si>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</si>
  <si>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</si>
  <si>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</si>
  <si>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</si>
  <si>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</si>
  <si>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</si>
  <si>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</si>
  <si>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</si>
  <si>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</si>
  <si>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</si>
  <si>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</si>
  <si>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</si>
  <si>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</si>
  <si>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</si>
  <si>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</si>
  <si>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</si>
  <si>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</si>
  <si>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</si>
  <si>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</si>
  <si>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</si>
  <si>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</si>
  <si>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</si>
  <si>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</si>
  <si>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</si>
  <si>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</si>
  <si>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</si>
  <si>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</si>
  <si>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</si>
  <si>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</si>
  <si>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</si>
  <si>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</si>
  <si>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</si>
  <si>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</si>
  <si>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</si>
  <si>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</si>
  <si>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</si>
  <si>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</si>
  <si>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</si>
  <si>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</si>
  <si>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</si>
  <si>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</si>
  <si>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</si>
  <si>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</si>
  <si>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</si>
  <si>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</si>
  <si>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</si>
  <si>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</si>
  <si>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</si>
  <si>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</si>
  <si>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</si>
  <si>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</si>
  <si>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</si>
  <si>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</si>
  <si>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</si>
  <si>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</si>
  <si>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</si>
  <si>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</si>
  <si>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</si>
  <si>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</si>
  <si>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</si>
  <si>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</si>
  <si>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</si>
  <si>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</si>
  <si>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</si>
  <si>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</si>
  <si>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</si>
  <si>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</si>
  <si>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</si>
  <si>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</si>
  <si>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</si>
  <si>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</si>
  <si>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</si>
  <si>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</si>
  <si>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</si>
  <si>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</si>
  <si>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</si>
  <si>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</si>
  <si>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</si>
  <si>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</si>
  <si>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</si>
  <si>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</si>
  <si>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</si>
  <si>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</si>
  <si>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</si>
  <si>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</si>
  <si>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</si>
  <si>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</si>
  <si>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</si>
  <si>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</si>
  <si>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</si>
  <si>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</si>
  <si>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</si>
  <si>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</si>
  <si>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</si>
  <si>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</si>
  <si>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</si>
  <si>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</si>
  <si>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</si>
  <si>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</si>
  <si>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</si>
  <si>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</si>
  <si>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</si>
  <si>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</si>
  <si>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</si>
  <si>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</si>
  <si>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</si>
  <si>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</si>
  <si>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</si>
  <si>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</si>
  <si>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</si>
  <si>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</si>
  <si>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</si>
  <si>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</si>
  <si>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</si>
  <si>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</si>
  <si>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</si>
  <si>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</si>
  <si>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</si>
  <si>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</si>
  <si>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</si>
  <si>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</si>
  <si>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</si>
  <si>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</si>
  <si>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</si>
  <si>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</si>
  <si>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</si>
  <si>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</si>
  <si>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</si>
  <si>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</si>
  <si>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</si>
  <si>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</si>
  <si>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</si>
  <si>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</si>
  <si>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</si>
  <si>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</si>
  <si>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</si>
  <si>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</si>
  <si>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</si>
  <si>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</si>
  <si>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</si>
  <si>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</si>
  <si>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</si>
  <si>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</si>
  <si>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</si>
  <si>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</si>
  <si>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</si>
  <si>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</si>
  <si>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</si>
  <si>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</si>
  <si>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</si>
  <si>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</si>
  <si>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</si>
  <si>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</si>
  <si>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</si>
  <si>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</si>
  <si>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</si>
  <si>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</si>
  <si>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</si>
  <si>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</si>
  <si>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</si>
  <si>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</si>
  <si>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</si>
  <si>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</si>
  <si>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</si>
  <si>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</si>
  <si>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</si>
  <si>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</si>
  <si>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</si>
  <si>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</si>
  <si>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</si>
  <si>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</si>
  <si>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</si>
  <si>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</si>
  <si>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</si>
  <si>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</si>
  <si>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</si>
  <si>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</si>
  <si>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</si>
  <si>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</si>
  <si>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</si>
  <si>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</si>
  <si>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</si>
  <si>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</si>
  <si>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</si>
  <si>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</si>
  <si>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</si>
  <si>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</si>
  <si>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</si>
  <si>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</si>
  <si>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</si>
  <si>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</si>
  <si>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</si>
  <si>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</si>
  <si>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</si>
  <si>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</si>
  <si>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</si>
  <si>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</si>
  <si>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</si>
  <si>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</si>
  <si>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</si>
  <si>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</si>
  <si>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</si>
  <si>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</si>
  <si>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</si>
  <si>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</si>
  <si>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</si>
  <si>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</si>
  <si>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</si>
  <si>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</si>
  <si>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</si>
  <si>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</si>
  <si>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</si>
  <si>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</si>
  <si>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</si>
  <si>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</si>
  <si>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</si>
  <si>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</si>
  <si>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</si>
  <si>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</si>
  <si>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</si>
  <si>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</si>
  <si>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</si>
  <si>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</si>
  <si>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</si>
  <si>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</si>
  <si>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</si>
  <si>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</si>
  <si>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</si>
  <si>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</si>
  <si>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</si>
  <si>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</si>
  <si>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</si>
  <si>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</si>
  <si>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</si>
  <si>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</si>
  <si>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</si>
  <si>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</si>
  <si>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</si>
  <si>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</si>
  <si>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</si>
  <si>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</si>
  <si>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</si>
  <si>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</si>
  <si>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</si>
  <si>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</si>
  <si>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</si>
  <si>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</si>
  <si>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</si>
  <si>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</si>
  <si>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</si>
  <si>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</si>
  <si>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</si>
  <si>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</si>
  <si>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</si>
  <si>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</si>
  <si>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</si>
  <si>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</si>
  <si>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</si>
  <si>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</si>
  <si>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</si>
  <si>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</si>
  <si>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</si>
  <si>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</si>
  <si>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</si>
  <si>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</si>
  <si>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</si>
  <si>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</si>
  <si>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</si>
  <si>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</si>
  <si>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</si>
  <si>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</si>
  <si>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</si>
  <si>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</si>
  <si>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</si>
  <si>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</si>
  <si>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</si>
  <si>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</si>
  <si>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</si>
  <si>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</si>
  <si>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</si>
  <si>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</si>
  <si>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</si>
  <si>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</si>
  <si>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</si>
  <si>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</si>
  <si>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</si>
  <si>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</si>
  <si>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</si>
  <si>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</si>
  <si>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</si>
  <si>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</si>
  <si>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</si>
  <si>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</si>
  <si>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</si>
  <si>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</si>
  <si>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</si>
  <si>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</si>
  <si>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</si>
  <si>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</si>
  <si>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</si>
  <si>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</si>
  <si>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</si>
  <si>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</si>
  <si>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</si>
  <si>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</si>
  <si>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</si>
  <si>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</si>
  <si>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</si>
  <si>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</si>
  <si>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</si>
  <si>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</si>
  <si>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</si>
  <si>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</si>
  <si>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</si>
  <si>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</si>
  <si>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</si>
  <si>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</si>
  <si>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</si>
  <si>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</si>
  <si>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</si>
  <si>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</si>
  <si>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</si>
  <si>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</si>
  <si>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</si>
  <si>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</si>
  <si>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</si>
  <si>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</si>
  <si>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</si>
  <si>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</si>
  <si>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</si>
  <si>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</si>
  <si>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</si>
  <si>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</si>
  <si>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</si>
  <si>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</si>
  <si>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</si>
  <si>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</si>
  <si>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</si>
  <si>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</si>
  <si>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</si>
  <si>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</si>
  <si>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</si>
  <si>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</si>
  <si>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</si>
  <si>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</si>
  <si>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</si>
  <si>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</si>
  <si>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</si>
  <si>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</si>
  <si>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</si>
  <si>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</si>
  <si>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</si>
  <si>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</si>
  <si>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</si>
  <si>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</si>
  <si>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</si>
  <si>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</si>
  <si>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</si>
  <si>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</si>
  <si>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</si>
  <si>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</si>
  <si>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</si>
  <si>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</si>
  <si>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</si>
  <si>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</si>
  <si>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</si>
  <si>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</si>
  <si>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</si>
  <si>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</si>
  <si>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</si>
  <si>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</si>
  <si>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</si>
  <si>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</si>
  <si>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</si>
  <si>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</si>
  <si>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</si>
  <si>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</si>
  <si>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</si>
  <si>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</si>
  <si>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</si>
  <si>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</si>
  <si>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</si>
  <si>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</si>
  <si>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</si>
  <si>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</si>
  <si>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</si>
  <si>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</si>
  <si>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</si>
  <si>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</si>
  <si>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</si>
  <si>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</si>
  <si>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</si>
  <si>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</si>
  <si>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</si>
  <si>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</si>
  <si>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</si>
  <si>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</si>
  <si>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</si>
  <si>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</si>
  <si>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</si>
  <si>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</si>
  <si>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</si>
  <si>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</si>
  <si>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</si>
  <si>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</si>
  <si>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</si>
  <si>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</si>
  <si>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</si>
  <si>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</si>
  <si>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</si>
  <si>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</si>
  <si>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</si>
  <si>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</si>
  <si>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</si>
  <si>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</si>
  <si>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</si>
  <si>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</si>
  <si>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</si>
  <si>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</si>
  <si>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</si>
  <si>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</si>
  <si>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</si>
  <si>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</si>
  <si>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</si>
  <si>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</si>
  <si>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</si>
  <si>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</si>
  <si>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</si>
  <si>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</si>
  <si>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</si>
  <si>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</si>
  <si>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</si>
  <si>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</si>
  <si>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</si>
  <si>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</si>
  <si>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</si>
  <si>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</si>
  <si>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</si>
  <si>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</si>
  <si>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</si>
  <si>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</si>
  <si>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</si>
  <si>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</si>
  <si>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</si>
  <si>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</si>
  <si>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</si>
  <si>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</si>
  <si>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</si>
  <si>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</si>
  <si>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</si>
  <si>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</si>
  <si>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</si>
  <si>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</si>
  <si>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</si>
  <si>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</si>
  <si>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</si>
  <si>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</si>
  <si>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</si>
  <si>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</si>
  <si>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</si>
  <si>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</si>
  <si>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</si>
  <si>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</si>
  <si>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</si>
  <si>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</si>
  <si>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</si>
  <si>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</si>
  <si>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</si>
  <si>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</si>
  <si>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</si>
  <si>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</si>
  <si>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</si>
  <si>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</si>
  <si>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</si>
  <si>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</si>
  <si>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</si>
  <si>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</si>
  <si>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</si>
  <si>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</si>
  <si>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</si>
  <si>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</si>
  <si>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</si>
  <si>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</si>
  <si>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</si>
  <si>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</si>
  <si>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</si>
  <si>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</si>
  <si>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</si>
  <si>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</si>
  <si>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</si>
  <si>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</si>
  <si>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</si>
  <si>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</si>
  <si>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</si>
  <si>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</si>
  <si>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</si>
  <si>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</si>
  <si>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</si>
  <si>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</si>
  <si>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</si>
  <si>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</si>
  <si>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</si>
  <si>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</si>
  <si>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</si>
  <si>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</si>
  <si>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</si>
  <si>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</si>
  <si>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</si>
  <si>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</si>
  <si>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</si>
  <si>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</si>
  <si>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</si>
  <si>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</si>
  <si>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</si>
  <si>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</si>
  <si>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</si>
  <si>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</si>
  <si>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</si>
  <si>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</si>
  <si>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</si>
  <si>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</si>
  <si>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</si>
  <si>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</si>
  <si>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</si>
  <si>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</si>
  <si>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</si>
  <si>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</si>
  <si>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</si>
  <si>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</si>
  <si>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</si>
  <si>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</si>
  <si>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</si>
  <si>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</si>
  <si>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</si>
  <si>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</si>
  <si>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</si>
  <si>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</si>
  <si>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</si>
  <si>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</si>
  <si>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</si>
  <si>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</si>
  <si>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</si>
  <si>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</si>
  <si>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</si>
  <si>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</si>
  <si>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</si>
  <si>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</si>
  <si>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</si>
  <si>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</si>
  <si>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</si>
  <si>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</si>
  <si>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</si>
  <si>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</si>
  <si>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</si>
  <si>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</si>
  <si>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</si>
  <si>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</si>
  <si>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</si>
  <si>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</si>
  <si>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</si>
  <si>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</si>
  <si>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</si>
  <si>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</si>
  <si>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</si>
  <si>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</si>
  <si>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</si>
  <si>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</si>
  <si>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</si>
  <si>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</si>
  <si>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</si>
  <si>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</si>
  <si>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</si>
  <si>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</si>
  <si>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</si>
  <si>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</si>
  <si>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</si>
  <si>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</si>
  <si>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</si>
  <si>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</si>
  <si>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</si>
  <si>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</si>
  <si>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</si>
  <si>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</si>
  <si>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</si>
  <si>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</si>
  <si>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</si>
  <si>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</si>
  <si>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</si>
  <si>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</si>
  <si>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</si>
  <si>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</si>
  <si>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</si>
  <si>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</si>
  <si>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</si>
  <si>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</si>
  <si>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</si>
  <si>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</si>
  <si>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</si>
  <si>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</si>
  <si>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</si>
  <si>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</si>
  <si>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</si>
  <si>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</si>
  <si>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</si>
  <si>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</si>
  <si>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</si>
  <si>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</si>
  <si>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</si>
  <si>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</si>
  <si>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</si>
  <si>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</si>
  <si>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</si>
  <si>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</si>
  <si>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</si>
  <si>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</si>
  <si>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</si>
  <si>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</si>
  <si>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</si>
  <si>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</si>
  <si>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</si>
  <si>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</si>
  <si>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</si>
  <si>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</si>
  <si>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</si>
  <si>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</si>
  <si>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</si>
  <si>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</si>
  <si>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</si>
  <si>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</si>
  <si>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</si>
  <si>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</si>
  <si>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</si>
  <si>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</si>
  <si>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</si>
  <si>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</si>
  <si>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</si>
  <si>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</si>
  <si>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</si>
  <si>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</si>
  <si>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</si>
  <si>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</si>
  <si>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</si>
  <si>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</si>
  <si>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</si>
  <si>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</si>
  <si>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</si>
  <si>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</si>
  <si>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</si>
  <si>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</si>
  <si>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</si>
  <si>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</si>
  <si>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</si>
  <si>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</si>
  <si>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</si>
  <si>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</si>
  <si>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</si>
  <si>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</si>
  <si>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</si>
  <si>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</si>
  <si>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</si>
  <si>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</si>
  <si>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</si>
  <si>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</si>
  <si>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</si>
  <si>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</si>
  <si>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</si>
  <si>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</si>
  <si>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</si>
  <si>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</si>
  <si>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</si>
  <si>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</si>
  <si>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</si>
  <si>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</si>
  <si>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</si>
  <si>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</si>
  <si>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</si>
  <si>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</si>
  <si>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</si>
  <si>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</si>
  <si>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</si>
  <si>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</si>
  <si>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</si>
  <si>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</si>
  <si>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</si>
  <si>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</si>
  <si>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</si>
  <si>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</si>
  <si>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</si>
  <si>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</si>
  <si>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</si>
  <si>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</si>
  <si>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</si>
  <si>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</si>
  <si>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</si>
  <si>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</si>
  <si>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</si>
  <si>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</si>
  <si>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</si>
  <si>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</si>
  <si>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</si>
  <si>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</si>
  <si>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</si>
  <si>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</si>
  <si>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</si>
  <si>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</si>
  <si>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</si>
  <si>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</si>
  <si>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</si>
  <si>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</si>
  <si>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</si>
  <si>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</si>
  <si>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</si>
  <si>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</si>
  <si>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</si>
  <si>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</si>
  <si>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</si>
  <si>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</si>
  <si>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</si>
  <si>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</si>
  <si>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</si>
  <si>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</si>
  <si>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</si>
  <si>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</si>
  <si>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</si>
  <si>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</si>
  <si>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</si>
  <si>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</si>
  <si>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</si>
  <si>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</si>
  <si>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</si>
  <si>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</si>
  <si>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</si>
  <si>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</si>
  <si>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</si>
  <si>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</si>
  <si>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</si>
  <si>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</si>
  <si>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</si>
  <si>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</si>
  <si>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</si>
  <si>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</si>
  <si>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</si>
  <si>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</si>
  <si>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</si>
  <si>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</si>
  <si>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</si>
  <si>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</si>
  <si>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</si>
  <si>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</si>
  <si>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</si>
  <si>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</si>
  <si>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</si>
  <si>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</si>
  <si>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</si>
  <si>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</si>
  <si>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</si>
  <si>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</si>
  <si>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</si>
  <si>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</si>
  <si>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</si>
  <si>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</si>
  <si>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</si>
  <si>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</si>
  <si>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</si>
  <si>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</si>
  <si>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</si>
  <si>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</si>
  <si>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</si>
  <si>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</si>
  <si>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</si>
  <si>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</si>
  <si>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</si>
  <si>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</si>
  <si>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</si>
  <si>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</si>
  <si>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</si>
  <si>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</si>
  <si>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</si>
  <si>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</si>
  <si>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</si>
  <si>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</si>
  <si>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</si>
  <si>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</si>
  <si>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</si>
  <si>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</si>
  <si>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</si>
  <si>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</si>
  <si>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</si>
  <si>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</si>
  <si>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</si>
  <si>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</si>
  <si>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</si>
  <si>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</si>
  <si>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</si>
  <si>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</si>
  <si>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</si>
  <si>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</si>
  <si>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</si>
  <si>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</si>
  <si>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</si>
  <si>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</si>
  <si>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</si>
  <si>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</si>
  <si>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</si>
  <si>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</si>
  <si>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</si>
  <si>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</si>
  <si>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</si>
  <si>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</si>
  <si>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</si>
  <si>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</si>
  <si>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</si>
  <si>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</si>
  <si>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</si>
  <si>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</si>
  <si>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</si>
  <si>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</si>
  <si>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</si>
  <si>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</si>
  <si>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</si>
  <si>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</si>
  <si>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</si>
  <si>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</si>
  <si>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</si>
  <si>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</si>
  <si>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</si>
  <si>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</si>
  <si>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</si>
  <si>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</si>
  <si>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</si>
  <si>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</si>
  <si>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</si>
  <si>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</si>
  <si>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</si>
  <si>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</si>
  <si>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</si>
  <si>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</si>
  <si>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</si>
  <si>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</si>
  <si>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</si>
  <si>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</si>
  <si>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</si>
  <si>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</si>
  <si>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</si>
  <si>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</si>
  <si>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</si>
  <si>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</si>
  <si>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</si>
  <si>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</si>
  <si>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</si>
  <si>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</si>
  <si>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</si>
  <si>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</si>
  <si>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</si>
  <si>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</si>
  <si>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</si>
  <si>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</si>
  <si>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</si>
  <si>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</si>
  <si>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</si>
  <si>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</si>
  <si>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</si>
  <si>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</si>
  <si>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</si>
  <si>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</si>
  <si>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</si>
  <si>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</si>
  <si>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</si>
  <si>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</si>
  <si>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</si>
  <si>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</si>
  <si>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</si>
  <si>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</si>
  <si>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</si>
  <si>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</si>
  <si>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</si>
  <si>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</si>
  <si>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</si>
  <si>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</si>
  <si>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</si>
  <si>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</si>
  <si>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</si>
  <si>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</si>
  <si>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</si>
  <si>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</si>
  <si>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</si>
  <si>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</si>
  <si>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</si>
  <si>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</si>
  <si>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</si>
  <si>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</si>
  <si>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</si>
  <si>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</si>
  <si>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</si>
  <si>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</si>
  <si>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</si>
  <si>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</si>
  <si>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</si>
  <si>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</si>
  <si>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</si>
  <si>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</si>
  <si>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</si>
  <si>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</si>
  <si>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</si>
  <si>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</si>
  <si>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</si>
  <si>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</si>
  <si>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</si>
  <si>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</si>
  <si>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</si>
  <si>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</si>
  <si>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</si>
  <si>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</si>
  <si>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</si>
  <si>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</si>
  <si>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</si>
  <si>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</si>
  <si>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</si>
  <si>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</si>
  <si>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</si>
  <si>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</si>
  <si>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</si>
  <si>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</si>
  <si>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</si>
  <si>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</si>
  <si>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</si>
  <si>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</si>
  <si>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</si>
  <si>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</si>
  <si>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</si>
  <si>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</si>
  <si>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</si>
  <si>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</si>
  <si>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</si>
  <si>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</si>
  <si>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</si>
  <si>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</si>
  <si>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</si>
  <si>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</si>
  <si>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</si>
  <si>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</si>
  <si>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</si>
  <si>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</si>
  <si>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</si>
  <si>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</si>
  <si>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</si>
  <si>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</si>
  <si>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</si>
  <si>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</si>
  <si>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</si>
  <si>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</si>
  <si>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</si>
  <si>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</si>
  <si>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</si>
  <si>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</si>
  <si>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</si>
  <si>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</si>
  <si>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</si>
  <si>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</si>
  <si>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</si>
  <si>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</si>
  <si>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</si>
  <si>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</si>
  <si>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</si>
  <si>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</si>
  <si>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</si>
  <si>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</si>
  <si>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</si>
  <si>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</si>
  <si>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</si>
  <si>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</si>
  <si>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</si>
  <si>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</si>
  <si>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</si>
  <si>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</si>
  <si>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</si>
  <si>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</si>
  <si>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</si>
  <si>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</si>
  <si>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</si>
  <si>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</si>
  <si>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</si>
  <si>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</si>
  <si>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</si>
  <si>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</si>
  <si>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</si>
  <si>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</si>
  <si>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</si>
  <si>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</si>
  <si>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</si>
  <si>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</si>
  <si>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</si>
  <si>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</si>
  <si>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</si>
  <si>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</si>
  <si>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</si>
  <si>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</si>
  <si>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</si>
  <si>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</si>
  <si>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</si>
  <si>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</si>
  <si>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</si>
  <si>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</si>
  <si>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</si>
  <si>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</si>
  <si>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</si>
  <si>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</si>
  <si>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</si>
  <si>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</si>
  <si>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</si>
  <si>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</si>
  <si>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</si>
  <si>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</si>
  <si>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</si>
  <si>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</si>
  <si>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</si>
  <si>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</si>
  <si>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</si>
  <si>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</si>
  <si>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</si>
  <si>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</si>
  <si>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</si>
  <si>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</si>
  <si>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</si>
  <si>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</si>
  <si>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</si>
  <si>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</si>
  <si>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</si>
  <si>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</si>
  <si>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</si>
  <si>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</si>
  <si>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</si>
  <si>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</si>
  <si>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</si>
  <si>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</si>
  <si>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</si>
  <si>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</si>
  <si>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</si>
  <si>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</si>
  <si>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</si>
  <si>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</si>
  <si>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</si>
  <si>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</si>
  <si>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</si>
  <si>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</si>
  <si>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</si>
  <si>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</si>
  <si>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</si>
  <si>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</si>
  <si>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</si>
  <si>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</si>
  <si>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</si>
  <si>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</si>
  <si>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</si>
  <si>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</si>
  <si>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</si>
  <si>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</si>
  <si>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</si>
  <si>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</si>
  <si>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</si>
  <si>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</si>
  <si>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</si>
  <si>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</si>
  <si>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</si>
  <si>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</si>
  <si>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</si>
  <si>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</si>
  <si>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</si>
  <si>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</si>
  <si>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</si>
  <si>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</si>
  <si>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</si>
  <si>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</si>
  <si>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</si>
  <si>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</si>
  <si>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</si>
  <si>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</si>
  <si>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</si>
  <si>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</si>
  <si>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</si>
  <si>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</si>
  <si>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</si>
  <si>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</si>
  <si>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</si>
  <si>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</si>
  <si>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</si>
  <si>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</si>
  <si>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</si>
  <si>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</si>
  <si>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</si>
  <si>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</si>
  <si>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</si>
  <si>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</si>
  <si>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</si>
  <si>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</si>
  <si>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</si>
  <si>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</si>
  <si>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</si>
  <si>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</si>
  <si>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</si>
  <si>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</si>
  <si>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</si>
  <si>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</si>
  <si>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</si>
  <si>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</si>
  <si>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</si>
  <si>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</si>
  <si>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</si>
  <si>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</si>
  <si>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</si>
  <si>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</si>
  <si>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</si>
  <si>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</si>
  <si>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</si>
  <si>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</si>
  <si>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</si>
  <si>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</si>
  <si>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</si>
  <si>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</si>
  <si>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</si>
  <si>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</si>
  <si>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</si>
  <si>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</si>
  <si>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</si>
  <si>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</si>
  <si>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</si>
  <si>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</si>
  <si>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</si>
  <si>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</si>
  <si>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</si>
  <si>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</si>
  <si>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</si>
  <si>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</si>
  <si>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</si>
  <si>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</si>
  <si>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</si>
  <si>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</si>
  <si>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</si>
  <si>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</si>
  <si>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</si>
  <si>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</si>
  <si>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</si>
  <si>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</si>
  <si>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</si>
  <si>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</si>
  <si>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</si>
  <si>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</si>
  <si>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</si>
  <si>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</si>
  <si>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</si>
  <si>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</si>
  <si>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</si>
  <si>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</si>
  <si>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</si>
  <si>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</si>
  <si>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</si>
  <si>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</si>
  <si>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</si>
  <si>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</si>
  <si>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</si>
  <si>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</si>
  <si>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</si>
  <si>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</si>
  <si>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</si>
  <si>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</si>
  <si>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</si>
  <si>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</si>
  <si>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</si>
  <si>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</si>
  <si>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</si>
  <si>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</si>
  <si>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</si>
  <si>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</si>
  <si>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</si>
  <si>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</si>
  <si>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</si>
  <si>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</si>
  <si>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</si>
  <si>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</si>
  <si>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</si>
  <si>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</si>
  <si>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</si>
  <si>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</si>
  <si>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</si>
  <si>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</si>
  <si>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</si>
  <si>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</si>
  <si>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</si>
  <si>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</si>
  <si>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</si>
  <si>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</si>
  <si>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</si>
  <si>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</si>
  <si>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</si>
  <si>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</si>
  <si>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</si>
  <si>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</si>
  <si>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</si>
  <si>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</si>
  <si>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</si>
  <si>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</si>
  <si>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</si>
  <si>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</si>
  <si>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</si>
  <si>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</si>
  <si>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</si>
  <si>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</si>
  <si>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</si>
  <si>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</si>
  <si>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</si>
  <si>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</si>
  <si>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</si>
  <si>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</si>
  <si>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</si>
  <si>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</si>
  <si>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</si>
  <si>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</si>
  <si>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</si>
  <si>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</si>
  <si>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</si>
  <si>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</si>
  <si>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</si>
  <si>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</si>
  <si>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</si>
  <si>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</si>
  <si>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</si>
  <si>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</si>
  <si>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</si>
  <si>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</si>
  <si>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</si>
  <si>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</si>
  <si>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</si>
  <si>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</si>
  <si>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</si>
  <si>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</si>
  <si>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</si>
  <si>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</si>
  <si>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</si>
  <si>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</si>
  <si>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</si>
  <si>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</si>
  <si>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</si>
  <si>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</si>
  <si>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</si>
  <si>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</si>
  <si>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</si>
  <si>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</si>
  <si>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</si>
  <si>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</si>
  <si>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</si>
  <si>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</si>
  <si>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</si>
  <si>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</si>
  <si>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</si>
  <si>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</si>
  <si>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</si>
  <si>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</si>
  <si>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</si>
  <si>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</si>
  <si>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</si>
  <si>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</si>
  <si>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</si>
  <si>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</si>
  <si>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</si>
  <si>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</si>
  <si>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</si>
  <si>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</si>
  <si>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</si>
  <si>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</si>
  <si>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</si>
  <si>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</si>
  <si>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</si>
  <si>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</si>
  <si>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</si>
  <si>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</si>
  <si>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</si>
  <si>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</si>
  <si>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</si>
  <si>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</si>
  <si>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</si>
  <si>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</si>
  <si>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</si>
  <si>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</si>
  <si>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</si>
  <si>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</si>
  <si>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</si>
  <si>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</si>
  <si>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</si>
  <si>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</si>
  <si>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</si>
  <si>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</si>
  <si>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</si>
  <si>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</si>
  <si>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</si>
  <si>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</si>
  <si>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</si>
  <si>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</si>
  <si>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</si>
  <si>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</si>
  <si>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</si>
  <si>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</si>
  <si>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</si>
  <si>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</si>
  <si>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</si>
  <si>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</si>
  <si>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</si>
  <si>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</si>
  <si>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</si>
  <si>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</si>
  <si>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</si>
  <si>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</si>
  <si>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</si>
  <si>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</si>
  <si>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</si>
  <si>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</si>
  <si>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</si>
  <si>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</si>
  <si>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</si>
  <si>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</si>
  <si>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</si>
  <si>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</si>
  <si>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</si>
  <si>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</si>
  <si>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</si>
  <si>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</si>
  <si>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</si>
  <si>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</si>
  <si>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</si>
  <si>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</si>
  <si>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</si>
  <si>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</si>
  <si>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</si>
  <si>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</si>
  <si>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</si>
  <si>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</si>
  <si>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</si>
  <si>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</si>
  <si>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</si>
  <si>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</si>
  <si>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</si>
  <si>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</si>
  <si>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</si>
  <si>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</si>
  <si>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</si>
  <si>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</si>
  <si>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</si>
  <si>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</si>
  <si>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</si>
  <si>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</si>
  <si>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</si>
  <si>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</si>
  <si>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</si>
  <si>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</si>
  <si>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</si>
  <si>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</si>
  <si>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</si>
  <si>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</si>
  <si>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</si>
  <si>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</si>
  <si>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</si>
  <si>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</si>
  <si>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</si>
  <si>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</si>
  <si>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</si>
  <si>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</si>
  <si>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</si>
  <si>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</si>
  <si>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</si>
  <si>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</si>
  <si>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</si>
  <si>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</si>
  <si>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</si>
  <si>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</si>
  <si>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</si>
  <si>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</si>
  <si>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</si>
  <si>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</si>
  <si>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</si>
  <si>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</si>
  <si>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</si>
  <si>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</si>
  <si>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</si>
  <si>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</si>
  <si>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</si>
  <si>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</si>
  <si>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</si>
  <si>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</si>
  <si>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</si>
  <si>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</si>
  <si>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</si>
  <si>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</si>
  <si>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</si>
  <si>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</si>
  <si>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</si>
  <si>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</si>
  <si>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</si>
  <si>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</si>
  <si>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</si>
  <si>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</si>
  <si>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</si>
  <si>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</si>
  <si>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</si>
  <si>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</si>
  <si>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</si>
  <si>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</si>
  <si>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</si>
  <si>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</si>
  <si>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</si>
  <si>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</si>
  <si>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</si>
  <si>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</si>
  <si>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</si>
  <si>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</si>
  <si>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</si>
  <si>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</si>
  <si>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</si>
  <si>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</si>
  <si>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</si>
  <si>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</si>
  <si>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</si>
  <si>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</si>
  <si>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</si>
  <si>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</si>
  <si>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</si>
  <si>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</si>
  <si>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</si>
  <si>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</si>
  <si>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</si>
  <si>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</si>
  <si>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</si>
  <si>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</si>
  <si>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</si>
  <si>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</si>
  <si>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</si>
  <si>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</si>
  <si>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</si>
  <si>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</si>
  <si>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</si>
  <si>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</si>
  <si>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</si>
  <si>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</si>
  <si>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</si>
  <si>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</si>
  <si>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</si>
  <si>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</si>
  <si>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</si>
  <si>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</si>
  <si>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</si>
  <si>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</si>
  <si>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</si>
  <si>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</si>
  <si>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</si>
  <si>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</si>
  <si>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</si>
  <si>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</si>
  <si>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</si>
  <si>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</si>
  <si>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</si>
  <si>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</si>
  <si>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</si>
  <si>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</si>
  <si>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</si>
  <si>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</si>
  <si>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</si>
  <si>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</si>
  <si>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</si>
  <si>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</si>
  <si>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</si>
  <si>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</si>
  <si>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</si>
  <si>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</si>
  <si>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</si>
  <si>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</si>
  <si>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</si>
  <si>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</si>
  <si>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</si>
  <si>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</si>
  <si>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</si>
  <si>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</si>
  <si>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</si>
  <si>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</si>
  <si>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</si>
  <si>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</si>
  <si>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</si>
  <si>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</si>
  <si>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</si>
  <si>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</si>
  <si>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</si>
  <si>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</si>
  <si>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</si>
  <si>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</si>
  <si>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</si>
  <si>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</si>
  <si>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</si>
  <si>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</si>
  <si>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</si>
  <si>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</si>
  <si>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</si>
  <si>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</si>
  <si>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</si>
  <si>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</si>
  <si>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</si>
  <si>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</si>
  <si>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</si>
  <si>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</si>
  <si>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</si>
  <si>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</si>
  <si>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</si>
  <si>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</si>
  <si>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</si>
  <si>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</si>
  <si>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</si>
  <si>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</si>
  <si>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</si>
  <si>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</si>
  <si>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</si>
  <si>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</si>
  <si>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</si>
  <si>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</si>
  <si>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</si>
  <si>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</si>
  <si>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</si>
  <si>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</si>
  <si>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</si>
  <si>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</si>
  <si>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</si>
  <si>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</si>
  <si>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</si>
  <si>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</si>
  <si>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</si>
  <si>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</si>
  <si>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</si>
  <si>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</si>
  <si>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</si>
  <si>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</si>
  <si>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</si>
  <si>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</si>
  <si>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</si>
  <si>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</si>
  <si>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</si>
  <si>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</si>
  <si>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</si>
  <si>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</si>
  <si>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</si>
  <si>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</si>
  <si>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</si>
  <si>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</si>
  <si>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</si>
  <si>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</si>
  <si>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</si>
  <si>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</si>
  <si>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</si>
  <si>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</si>
  <si>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</si>
  <si>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</si>
  <si>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</si>
  <si>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</si>
  <si>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</si>
  <si>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</si>
  <si>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</si>
  <si>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</si>
  <si>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</si>
  <si>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</si>
  <si>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</si>
  <si>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</si>
  <si>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</si>
  <si>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</si>
  <si>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</si>
  <si>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</si>
  <si>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</si>
  <si>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</si>
  <si>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</si>
  <si>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</si>
  <si>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</si>
  <si>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</si>
  <si>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</si>
  <si>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</si>
  <si>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</si>
  <si>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</si>
  <si>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</si>
  <si>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</si>
  <si>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</si>
  <si>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</si>
  <si>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</si>
  <si>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</si>
  <si>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</si>
  <si>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</si>
  <si>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</si>
  <si>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</si>
  <si>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</si>
  <si>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</si>
  <si>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</si>
  <si>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</si>
  <si>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</si>
  <si>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</si>
  <si>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</si>
  <si>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</si>
  <si>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</si>
  <si>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</si>
  <si>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</si>
  <si>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</si>
  <si>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</si>
  <si>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</si>
  <si>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</si>
  <si>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</si>
  <si>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</si>
  <si>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</si>
  <si>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</si>
  <si>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</si>
  <si>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</si>
  <si>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</si>
  <si>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</si>
  <si>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</si>
  <si>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</si>
  <si>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</si>
  <si>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</si>
  <si>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</si>
  <si>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</si>
  <si>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</si>
  <si>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</si>
  <si>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</si>
  <si>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</si>
  <si>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</si>
  <si>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</si>
  <si>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</si>
  <si>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</si>
  <si>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</si>
  <si>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</si>
  <si>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</si>
  <si>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</si>
  <si>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</si>
  <si>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</si>
  <si>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</si>
  <si>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</si>
  <si>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</si>
  <si>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</si>
  <si>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</si>
  <si>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</si>
  <si>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</si>
  <si>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</si>
  <si>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</si>
  <si>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</si>
  <si>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</si>
  <si>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</si>
  <si>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</si>
  <si>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</si>
  <si>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</si>
  <si>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</si>
  <si>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</si>
  <si>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</si>
  <si>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</si>
  <si>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</si>
  <si>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</si>
  <si>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</si>
  <si>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</si>
  <si>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</si>
  <si>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</si>
  <si>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</si>
  <si>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</si>
  <si>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</si>
  <si>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</si>
  <si>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</si>
  <si>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</si>
  <si>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</si>
  <si>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</si>
  <si>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</si>
  <si>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</si>
  <si>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</si>
  <si>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</si>
  <si>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</si>
  <si>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</si>
  <si>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</si>
  <si>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</si>
  <si>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</si>
  <si>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</si>
  <si>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</si>
  <si>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</si>
  <si>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</si>
  <si>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</si>
  <si>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</si>
  <si>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</si>
  <si>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</si>
  <si>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</si>
  <si>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</si>
  <si>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</si>
  <si>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</si>
  <si>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</si>
  <si>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</si>
  <si>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</si>
  <si>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</si>
  <si>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</si>
  <si>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</si>
  <si>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</si>
  <si>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</si>
  <si>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</si>
  <si>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</si>
  <si>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</si>
  <si>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</si>
  <si>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</si>
  <si>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</si>
  <si>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</si>
  <si>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</si>
  <si>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</si>
  <si>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</si>
  <si>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</si>
  <si>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</si>
  <si>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</si>
  <si>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</si>
  <si>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</si>
  <si>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</si>
  <si>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</si>
  <si>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</si>
  <si>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</si>
  <si>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</si>
  <si>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</si>
  <si>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</si>
  <si>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</si>
  <si>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</si>
  <si>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</si>
  <si>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</si>
  <si>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</si>
  <si>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</si>
  <si>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</si>
  <si>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</si>
  <si>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</si>
  <si>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</si>
  <si>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</si>
  <si>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</si>
  <si>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</si>
  <si>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</si>
  <si>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</si>
  <si>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</si>
  <si>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</si>
  <si>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</si>
  <si>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</si>
  <si>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</si>
  <si>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</si>
  <si>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</si>
  <si>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</si>
  <si>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</si>
  <si>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</si>
  <si>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</si>
  <si>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</si>
  <si>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</si>
  <si>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</si>
  <si>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</si>
  <si>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</si>
  <si>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</si>
  <si>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</si>
  <si>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</si>
  <si>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</si>
  <si>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</si>
  <si>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</si>
  <si>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</si>
  <si>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</si>
  <si>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</si>
  <si>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</si>
  <si>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</si>
  <si>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</si>
  <si>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</si>
  <si>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</si>
  <si>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</si>
  <si>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</si>
  <si>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</si>
  <si>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</si>
  <si>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</si>
  <si>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</si>
  <si>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</si>
  <si>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</si>
  <si>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</si>
  <si>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</si>
  <si>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</si>
  <si>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</si>
  <si>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</si>
  <si>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</si>
  <si>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</si>
  <si>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</si>
  <si>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</si>
  <si>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</si>
  <si>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</si>
  <si>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</si>
  <si>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</si>
  <si>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</si>
  <si>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</si>
  <si>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</si>
  <si>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</si>
  <si>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</si>
  <si>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</si>
  <si>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</si>
  <si>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</si>
  <si>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</si>
  <si>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</si>
  <si>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</si>
  <si>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</si>
  <si>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</si>
  <si>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</si>
  <si>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</si>
  <si>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</si>
  <si>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</si>
  <si>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</si>
  <si>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</si>
  <si>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</si>
  <si>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</si>
  <si>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</si>
  <si>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</si>
  <si>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</si>
  <si>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</si>
  <si>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</si>
  <si>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</si>
  <si>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</si>
  <si>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</si>
  <si>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</si>
  <si>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</si>
  <si>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</si>
  <si>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</si>
  <si>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</si>
  <si>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</si>
  <si>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</si>
  <si>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</si>
  <si>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</si>
  <si>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</si>
  <si>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</si>
  <si>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</si>
  <si>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</si>
  <si>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</si>
  <si>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</si>
  <si>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</si>
  <si>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</si>
  <si>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</si>
  <si>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</si>
  <si>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</si>
  <si>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</si>
  <si>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</si>
  <si>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</si>
  <si>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</si>
  <si>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</si>
  <si>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</si>
  <si>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</si>
  <si>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</si>
  <si>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</si>
  <si>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</si>
  <si>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</si>
  <si>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</si>
  <si>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</si>
  <si>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</si>
  <si>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</si>
  <si>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</si>
  <si>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</si>
  <si>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</si>
  <si>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</si>
  <si>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</si>
  <si>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</si>
  <si>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</si>
  <si>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</si>
  <si>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</si>
  <si>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</si>
  <si>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</si>
  <si>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</si>
  <si>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</si>
  <si>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</si>
  <si>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</si>
  <si>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</si>
  <si>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</si>
  <si>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</si>
  <si>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</si>
  <si>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</si>
  <si>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</si>
  <si>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</si>
  <si>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</si>
  <si>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</si>
  <si>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</si>
  <si>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</si>
  <si>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</si>
  <si>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</si>
  <si>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</si>
  <si>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</si>
  <si>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</si>
  <si>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</si>
  <si>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</si>
  <si>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</si>
  <si>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</si>
  <si>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</si>
  <si>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</si>
  <si>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</si>
  <si>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</si>
  <si>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</si>
  <si>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</si>
  <si>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</si>
  <si>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</si>
  <si>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</si>
  <si>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</si>
  <si>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</si>
  <si>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</si>
  <si>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</si>
  <si>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</si>
  <si>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</si>
  <si>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</si>
  <si>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</si>
  <si>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</si>
  <si>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</si>
  <si>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</si>
  <si>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</si>
  <si>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</si>
  <si>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</si>
  <si>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</si>
  <si>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</si>
  <si>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</si>
  <si>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</si>
  <si>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</si>
  <si>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</si>
  <si>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</si>
  <si>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</si>
  <si>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</si>
  <si>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</si>
  <si>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</si>
  <si>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</si>
  <si>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</si>
  <si>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</si>
  <si>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</si>
  <si>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</si>
  <si>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</si>
  <si>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</si>
  <si>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</si>
  <si>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</si>
  <si>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</si>
  <si>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</si>
  <si>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</si>
  <si>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</si>
  <si>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</si>
  <si>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</si>
  <si>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</si>
  <si>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</si>
  <si>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</si>
  <si>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</si>
  <si>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</si>
  <si>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</si>
  <si>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</si>
  <si>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</si>
  <si>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</si>
  <si>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</si>
  <si>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</si>
  <si>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</si>
  <si>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</si>
  <si>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</si>
  <si>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</si>
  <si>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</si>
  <si>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</si>
  <si>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</si>
  <si>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</si>
  <si>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</si>
  <si>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</si>
  <si>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</si>
  <si>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</si>
  <si>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</si>
  <si>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</si>
  <si>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</si>
  <si>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</si>
  <si>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</si>
  <si>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</si>
  <si>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</si>
  <si>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</si>
  <si>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</si>
  <si>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</si>
  <si>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</si>
  <si>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</si>
  <si>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</si>
  <si>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</si>
  <si>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</si>
  <si>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</si>
  <si>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</si>
  <si>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</si>
  <si>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</si>
  <si>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</si>
  <si>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</si>
  <si>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</si>
  <si>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</si>
  <si>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</si>
  <si>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</si>
  <si>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</si>
  <si>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</si>
  <si>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</si>
  <si>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</si>
  <si>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</si>
  <si>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</si>
  <si>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</si>
  <si>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</si>
  <si>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</si>
  <si>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</si>
  <si>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</si>
  <si>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</si>
  <si>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</si>
  <si>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</si>
  <si>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</si>
  <si>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</si>
  <si>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</si>
  <si>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</si>
  <si>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</si>
  <si>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</si>
  <si>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</si>
  <si>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</si>
  <si>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</si>
  <si>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</si>
  <si>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</si>
  <si>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</si>
  <si>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</si>
  <si>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</si>
  <si>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</si>
  <si>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</si>
  <si>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</si>
  <si>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</si>
  <si>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</si>
  <si>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</si>
  <si>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</si>
  <si>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</si>
  <si>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</si>
  <si>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</si>
  <si>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</si>
  <si>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</si>
  <si>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</si>
  <si>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</si>
  <si>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</si>
  <si>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</si>
  <si>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</si>
  <si>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</si>
  <si>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</si>
  <si>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</si>
  <si>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</si>
  <si>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</si>
  <si>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</si>
  <si>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</si>
  <si>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</si>
  <si>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</si>
  <si>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</si>
  <si>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</si>
  <si>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</si>
  <si>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</si>
  <si>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</si>
  <si>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</si>
  <si>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</si>
  <si>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</si>
  <si>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</si>
  <si>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</si>
  <si>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</si>
  <si>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</si>
  <si>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</si>
  <si>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</si>
  <si>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</si>
  <si>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</si>
  <si>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</si>
  <si>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</si>
  <si>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</si>
  <si>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</si>
  <si>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</si>
  <si>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</si>
  <si>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</si>
  <si>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</si>
  <si>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</si>
  <si>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</si>
  <si>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</si>
  <si>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</si>
  <si>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</si>
  <si>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</si>
  <si>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</si>
  <si>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</si>
  <si>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</si>
  <si>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</si>
  <si>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</si>
  <si>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</si>
  <si>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</si>
  <si>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</si>
  <si>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</si>
  <si>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</si>
  <si>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</si>
  <si>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</si>
  <si>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</si>
  <si>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</si>
  <si>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</si>
  <si>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</si>
  <si>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</si>
  <si>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</si>
  <si>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</si>
  <si>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</si>
  <si>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</si>
  <si>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</si>
  <si>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</si>
  <si>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</si>
  <si>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</si>
  <si>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</si>
  <si>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</si>
  <si>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</si>
  <si>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</si>
  <si>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</si>
  <si>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</si>
  <si>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</si>
  <si>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</si>
  <si>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</si>
  <si>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</si>
  <si>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</si>
  <si>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</si>
  <si>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</si>
  <si>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</si>
  <si>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</si>
  <si>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</si>
  <si>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</si>
  <si>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</si>
  <si>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</si>
  <si>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</si>
  <si>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</si>
  <si>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</si>
  <si>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</si>
  <si>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</si>
  <si>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</si>
  <si>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</si>
  <si>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</si>
  <si>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</si>
  <si>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</si>
  <si>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</si>
  <si>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</si>
  <si>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</si>
  <si>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</si>
  <si>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</si>
  <si>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</si>
  <si>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</si>
  <si>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</si>
  <si>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</si>
  <si>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</si>
  <si>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</si>
  <si>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</si>
  <si>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</si>
  <si>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</si>
  <si>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</si>
  <si>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</si>
  <si>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</si>
  <si>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</si>
  <si>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</si>
  <si>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</si>
  <si>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</si>
  <si>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</si>
  <si>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</si>
  <si>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</si>
  <si>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</si>
  <si>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</si>
  <si>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</si>
  <si>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</si>
  <si>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</si>
  <si>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</si>
  <si>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</si>
  <si>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</si>
  <si>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</si>
  <si>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</si>
  <si>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</si>
  <si>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</si>
  <si>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</si>
  <si>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</si>
  <si>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</si>
  <si>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</si>
  <si>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</si>
  <si>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</si>
  <si>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</si>
  <si>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</si>
  <si>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</si>
  <si>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</si>
  <si>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</si>
  <si>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</si>
  <si>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</si>
  <si>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</si>
  <si>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</si>
  <si>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</si>
  <si>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</si>
  <si>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</si>
  <si>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</si>
  <si>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</si>
  <si>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</si>
  <si>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</si>
  <si>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</si>
  <si>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</si>
  <si>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</si>
  <si>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</si>
  <si>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</si>
  <si>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</si>
  <si>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</si>
  <si>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</si>
  <si>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</si>
  <si>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</si>
  <si>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</si>
  <si>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</si>
  <si>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</si>
  <si>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</si>
  <si>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</si>
  <si>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</si>
  <si>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</si>
  <si>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</si>
  <si>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</si>
  <si>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</si>
  <si>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</si>
  <si>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</si>
  <si>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</si>
  <si>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</si>
  <si>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</si>
  <si>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</si>
  <si>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</si>
  <si>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</si>
  <si>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</si>
  <si>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</si>
  <si>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</si>
  <si>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</si>
  <si>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</si>
  <si>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</si>
  <si>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</si>
  <si>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</si>
  <si>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</si>
  <si>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</si>
  <si>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</si>
  <si>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</si>
  <si>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</si>
  <si>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</si>
  <si>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</si>
  <si>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</si>
  <si>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</si>
  <si>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</si>
  <si>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</si>
  <si>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</si>
  <si>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</si>
  <si>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</si>
  <si>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</si>
  <si>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</si>
  <si>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</si>
  <si>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</si>
  <si>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</si>
  <si>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</si>
  <si>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</si>
  <si>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</si>
  <si>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</si>
  <si>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</si>
  <si>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</si>
  <si>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</si>
  <si>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</si>
  <si>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</si>
  <si>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</si>
  <si>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</si>
  <si>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</si>
  <si>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</si>
  <si>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</si>
  <si>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</si>
  <si>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</si>
  <si>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</si>
  <si>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</si>
  <si>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</si>
  <si>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</si>
  <si>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</si>
  <si>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</si>
  <si>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</si>
  <si>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</si>
  <si>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</si>
  <si>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</si>
  <si>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</si>
  <si>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</si>
  <si>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</si>
  <si>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</si>
  <si>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</si>
  <si>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</si>
  <si>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</si>
  <si>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</si>
  <si>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</si>
  <si>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</si>
  <si>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</si>
  <si>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</si>
  <si>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</si>
  <si>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</si>
  <si>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</si>
  <si>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</si>
  <si>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</si>
  <si>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</si>
  <si>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</si>
  <si>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</si>
  <si>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</si>
  <si>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</si>
  <si>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</si>
  <si>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</si>
  <si>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</si>
  <si>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</si>
  <si>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</si>
  <si>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</si>
  <si>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</si>
  <si>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</si>
  <si>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</si>
  <si>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</si>
  <si>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</si>
  <si>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</si>
  <si>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</si>
  <si>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</si>
  <si>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</si>
  <si>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</si>
  <si>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</si>
  <si>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</si>
  <si>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</si>
  <si>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</si>
  <si>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</si>
  <si>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</si>
  <si>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</si>
  <si>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</si>
  <si>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</si>
  <si>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</si>
  <si>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</si>
  <si>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</si>
  <si>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</si>
  <si>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</si>
  <si>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</si>
  <si>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</si>
  <si>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</si>
  <si>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</si>
  <si>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</si>
  <si>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</si>
  <si>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</si>
  <si>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</si>
  <si>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</si>
  <si>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</si>
  <si>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</si>
  <si>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</si>
  <si>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</si>
  <si>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</si>
  <si>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</si>
  <si>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</si>
  <si>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</si>
  <si>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</si>
  <si>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</si>
  <si>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</si>
  <si>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</si>
  <si>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</si>
  <si>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</si>
  <si>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</si>
  <si>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</si>
  <si>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</si>
  <si>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</si>
  <si>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</si>
  <si>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</si>
  <si>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</si>
  <si>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</si>
  <si>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</si>
  <si>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</si>
  <si>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</si>
  <si>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</si>
  <si>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</si>
  <si>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</si>
  <si>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</si>
  <si>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</si>
  <si>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</si>
  <si>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</si>
  <si>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</si>
  <si>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</si>
  <si>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</si>
  <si>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</si>
  <si>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</si>
  <si>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</si>
  <si>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</si>
  <si>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</si>
  <si>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</si>
  <si>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</si>
  <si>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</si>
  <si>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</si>
  <si>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</si>
  <si>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</si>
  <si>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</si>
  <si>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</si>
  <si>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</si>
  <si>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</si>
  <si>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</si>
  <si>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</si>
  <si>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</si>
  <si>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</si>
  <si>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</si>
  <si>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</si>
  <si>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</si>
  <si>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</si>
  <si>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</si>
  <si>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</si>
  <si>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</si>
  <si>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</si>
  <si>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</si>
  <si>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</si>
  <si>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</si>
  <si>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</si>
  <si>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</si>
  <si>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</si>
  <si>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</si>
  <si>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</si>
  <si>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</si>
  <si>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</si>
  <si>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</si>
  <si>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</si>
  <si>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</si>
  <si>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</si>
  <si>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</si>
  <si>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</si>
  <si>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</si>
  <si>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</si>
  <si>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</si>
  <si>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</si>
  <si>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</si>
  <si>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</si>
  <si>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</si>
  <si>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</si>
  <si>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</si>
  <si>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</si>
  <si>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</si>
  <si>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</si>
  <si>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</si>
  <si>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</si>
  <si>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</si>
  <si>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</si>
  <si>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</si>
  <si>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</si>
  <si>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</si>
  <si>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</si>
  <si>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</si>
  <si>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</si>
  <si>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</si>
  <si>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</si>
  <si>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</si>
  <si>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</si>
  <si>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</si>
  <si>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</si>
  <si>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</si>
  <si>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</si>
  <si>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</si>
  <si>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</si>
  <si>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</si>
  <si>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</si>
  <si>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</si>
  <si>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</si>
  <si>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</si>
  <si>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</si>
  <si>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</si>
  <si>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</si>
  <si>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</si>
  <si>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</si>
  <si>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</si>
  <si>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</si>
  <si>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</si>
  <si>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</si>
  <si>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</si>
  <si>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</si>
  <si>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</si>
  <si>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</si>
  <si>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</si>
  <si>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</si>
  <si>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</si>
  <si>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</si>
  <si>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</si>
  <si>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</si>
  <si>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</si>
  <si>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</si>
  <si>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</si>
  <si>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</si>
  <si>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</si>
  <si>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</si>
  <si>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</si>
  <si>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</si>
  <si>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</si>
  <si>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</si>
  <si>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</si>
  <si>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</si>
  <si>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</si>
  <si>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</si>
  <si>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</si>
  <si>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</si>
  <si>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</si>
  <si>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</si>
  <si>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</si>
  <si>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</si>
  <si>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</si>
  <si>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</si>
  <si>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</si>
  <si>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</si>
  <si>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</si>
  <si>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</si>
  <si>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</si>
  <si>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</si>
  <si>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</si>
  <si>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</si>
  <si>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</si>
  <si>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</si>
  <si>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</si>
  <si>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</si>
  <si>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</si>
  <si>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</si>
  <si>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</si>
  <si>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</si>
  <si>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</si>
  <si>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</si>
  <si>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</si>
  <si>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</si>
  <si>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</si>
  <si>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</si>
  <si>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</si>
  <si>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</si>
  <si>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</si>
  <si>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</si>
  <si>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</si>
  <si>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</si>
  <si>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</si>
  <si>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</si>
  <si>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</si>
  <si>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</si>
  <si>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</si>
  <si>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</si>
  <si>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</si>
  <si>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</si>
  <si>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</si>
  <si>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</si>
  <si>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</si>
  <si>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</si>
  <si>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</si>
  <si>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</si>
  <si>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</si>
  <si>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</si>
  <si>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</si>
  <si>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</si>
  <si>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</si>
  <si>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</si>
  <si>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</si>
  <si>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</si>
  <si>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</si>
  <si>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</si>
  <si>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</si>
  <si>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</si>
  <si>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</si>
  <si>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</si>
  <si>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</si>
  <si>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</si>
  <si>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</si>
  <si>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</si>
  <si>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</si>
  <si>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</si>
  <si>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</si>
  <si>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</si>
  <si>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</si>
  <si>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</si>
  <si>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</si>
  <si>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</si>
  <si>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</si>
  <si>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</si>
  <si>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</si>
  <si>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</si>
  <si>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</si>
  <si>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</si>
  <si>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</si>
  <si>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</si>
  <si>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</si>
  <si>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</si>
  <si>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</si>
  <si>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</si>
  <si>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</si>
  <si>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</si>
  <si>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</si>
  <si>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</si>
  <si>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</si>
  <si>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</si>
  <si>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</si>
  <si>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</si>
  <si>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</si>
  <si>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</si>
  <si>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</si>
  <si>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</si>
  <si>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</si>
  <si>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</si>
  <si>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</si>
  <si>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</si>
  <si>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</si>
  <si>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</si>
  <si>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</si>
  <si>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</si>
  <si>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</si>
  <si>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</si>
  <si>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</si>
  <si>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</si>
  <si>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</si>
  <si>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</si>
  <si>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</si>
  <si>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</si>
  <si>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</si>
  <si>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</si>
  <si>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</si>
  <si>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</si>
  <si>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</si>
  <si>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</si>
  <si>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</si>
  <si>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</si>
  <si>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</si>
  <si>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</si>
  <si>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</si>
  <si>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</si>
  <si>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</si>
  <si>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</si>
  <si>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</si>
  <si>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</si>
  <si>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</si>
  <si>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</si>
  <si>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</si>
  <si>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</si>
  <si>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</si>
  <si>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</si>
  <si>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</si>
  <si>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</si>
  <si>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</si>
  <si>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</si>
  <si>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</si>
  <si>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</si>
  <si>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</si>
  <si>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</si>
  <si>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</si>
  <si>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</si>
  <si>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</si>
  <si>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</si>
  <si>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</si>
  <si>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</si>
  <si>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</si>
  <si>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</si>
  <si>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</si>
  <si>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</si>
  <si>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</si>
  <si>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</si>
  <si>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</si>
  <si>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</si>
  <si>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</si>
  <si>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</si>
  <si>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</si>
  <si>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</si>
  <si>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</si>
  <si>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</si>
  <si>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</si>
  <si>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</si>
  <si>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</si>
  <si>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</si>
  <si>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</si>
  <si>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</si>
  <si>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</si>
  <si>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</si>
  <si>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</si>
  <si>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</si>
  <si>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</si>
  <si>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</si>
  <si>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</si>
  <si>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</si>
  <si>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</si>
  <si>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</si>
  <si>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</si>
  <si>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</si>
  <si>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</si>
  <si>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</si>
  <si>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</si>
  <si>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</si>
  <si>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</si>
  <si>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</si>
  <si>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</si>
  <si>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</si>
  <si>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</si>
  <si>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</si>
  <si>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</si>
  <si>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</si>
  <si>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</si>
  <si>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</si>
  <si>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</si>
  <si>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</si>
  <si>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</si>
  <si>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</si>
  <si>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</si>
  <si>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</si>
  <si>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</si>
  <si>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</si>
  <si>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</si>
  <si>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</si>
  <si>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</si>
  <si>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</si>
  <si>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</si>
  <si>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</si>
  <si>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</si>
  <si>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</si>
  <si>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</si>
  <si>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</si>
  <si>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</si>
  <si>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</si>
  <si>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</si>
  <si>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</si>
  <si>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</si>
  <si>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</si>
  <si>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</si>
  <si>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</si>
  <si>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</si>
  <si>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</si>
  <si>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</si>
  <si>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</si>
  <si>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</si>
  <si>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</si>
  <si>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</si>
  <si>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</si>
  <si>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</si>
  <si>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</si>
  <si>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</si>
  <si>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</si>
  <si>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</si>
  <si>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</si>
  <si>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</si>
  <si>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</si>
  <si>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</si>
  <si>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</si>
  <si>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</si>
  <si>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</si>
  <si>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</si>
  <si>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</si>
  <si>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</si>
  <si>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</si>
  <si>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</si>
  <si>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</si>
  <si>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</si>
  <si>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</si>
  <si>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</si>
  <si>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</si>
  <si>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</si>
  <si>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</si>
  <si>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</si>
  <si>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</si>
  <si>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</si>
  <si>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</si>
  <si>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</si>
  <si>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</si>
  <si>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</si>
  <si>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</si>
  <si>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</si>
  <si>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</si>
  <si>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</si>
  <si>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</si>
  <si>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</si>
  <si>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</si>
  <si>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</si>
  <si>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</si>
  <si>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</si>
  <si>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</si>
  <si>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</si>
  <si>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</si>
  <si>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</si>
  <si>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</si>
  <si>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</si>
  <si>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</si>
  <si>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</si>
  <si>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</si>
  <si>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</si>
  <si>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</si>
  <si>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</si>
  <si>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</si>
  <si>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</si>
  <si>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</si>
  <si>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</si>
  <si>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</si>
  <si>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</si>
  <si>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</si>
  <si>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</si>
  <si>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</si>
  <si>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</si>
  <si>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</si>
  <si>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</si>
  <si>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</si>
  <si>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</si>
  <si>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</si>
  <si>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</si>
  <si>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</si>
  <si>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</si>
  <si>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</si>
  <si>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</si>
  <si>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</si>
  <si>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</si>
  <si>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</si>
  <si>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</si>
  <si>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</si>
  <si>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</si>
  <si>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</si>
  <si>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</si>
  <si>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</si>
  <si>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</si>
  <si>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</si>
  <si>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</si>
  <si>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</si>
  <si>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</si>
  <si>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</si>
  <si>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</si>
  <si>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</si>
  <si>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</si>
  <si>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</si>
  <si>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</si>
  <si>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</si>
  <si>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</si>
  <si>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</si>
  <si>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</si>
  <si>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</si>
  <si>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</si>
  <si>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</si>
  <si>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</si>
  <si>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</si>
  <si>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</si>
  <si>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</si>
  <si>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</si>
  <si>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</si>
  <si>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</si>
  <si>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</si>
  <si>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</si>
  <si>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</si>
  <si>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</si>
  <si>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</si>
  <si>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</si>
  <si>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</si>
  <si>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</si>
  <si>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</si>
  <si>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</si>
  <si>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</si>
  <si>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</si>
  <si>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</si>
  <si>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</si>
  <si>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</si>
  <si>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</si>
  <si>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</si>
  <si>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</si>
  <si>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</si>
  <si>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</si>
  <si>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</si>
  <si>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</si>
  <si>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</si>
  <si>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</si>
  <si>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</si>
  <si>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</si>
  <si>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</si>
  <si>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</si>
  <si>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</si>
  <si>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</si>
  <si>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</si>
  <si>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</si>
  <si>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</si>
  <si>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</si>
  <si>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</si>
  <si>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</si>
  <si>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</si>
  <si>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</si>
  <si>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</si>
  <si>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</si>
  <si>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</si>
  <si>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</si>
  <si>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</si>
  <si>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</si>
  <si>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</si>
  <si>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</si>
  <si>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</si>
  <si>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</si>
  <si>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</si>
  <si>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</si>
  <si>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</si>
  <si>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</si>
  <si>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</si>
  <si>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</si>
  <si>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</si>
  <si>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</si>
  <si>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</si>
  <si>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</si>
  <si>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</si>
  <si>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</si>
  <si>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</si>
  <si>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</si>
  <si>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</si>
  <si>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</si>
  <si>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</si>
  <si>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</si>
  <si>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</si>
  <si>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</si>
  <si>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</si>
  <si>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</si>
  <si>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</si>
  <si>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</si>
  <si>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</si>
  <si>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</si>
  <si>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</si>
  <si>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</si>
  <si>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</si>
  <si>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</si>
  <si>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</si>
  <si>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</si>
  <si>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</si>
  <si>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</si>
  <si>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</si>
  <si>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</si>
  <si>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</si>
  <si>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</si>
  <si>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</si>
  <si>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</si>
  <si>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</si>
  <si>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</si>
  <si>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</si>
  <si>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</si>
  <si>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</si>
  <si>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</si>
  <si>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</si>
  <si>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</si>
  <si>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</si>
  <si>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</si>
  <si>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</si>
  <si>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</si>
  <si>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</si>
  <si>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</si>
  <si>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</si>
  <si>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</si>
  <si>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</si>
  <si>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</si>
  <si>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</si>
  <si>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</si>
  <si>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</si>
  <si>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</si>
  <si>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</si>
  <si>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</si>
  <si>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</si>
  <si>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</si>
  <si>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</si>
  <si>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</si>
  <si>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</si>
  <si>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</si>
  <si>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</si>
  <si>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</si>
  <si>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</si>
  <si>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</si>
  <si>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</si>
  <si>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</si>
  <si>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</si>
  <si>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</si>
  <si>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</si>
  <si>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</si>
  <si>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</si>
  <si>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</si>
  <si>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</si>
  <si>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</si>
  <si>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</si>
  <si>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</si>
  <si>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</si>
  <si>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</si>
  <si>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</si>
  <si>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</si>
  <si>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</si>
  <si>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</si>
  <si>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</si>
  <si>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</si>
  <si>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</si>
  <si>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</si>
  <si>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</si>
  <si>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</si>
  <si>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</si>
  <si>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</si>
  <si>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</si>
  <si>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</si>
  <si>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</si>
  <si>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</si>
  <si>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</si>
  <si>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</si>
  <si>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</si>
  <si>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</si>
  <si>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</si>
  <si>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</si>
  <si>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</si>
  <si>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</si>
  <si>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</si>
  <si>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</si>
  <si>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</si>
  <si>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</si>
  <si>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</si>
  <si>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</si>
  <si>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</si>
  <si>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</si>
  <si>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</si>
  <si>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</si>
  <si>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</si>
  <si>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</si>
  <si>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</si>
  <si>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</si>
  <si>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</si>
  <si>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</si>
  <si>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</si>
  <si>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</si>
  <si>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</si>
  <si>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</si>
  <si>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</si>
  <si>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</si>
  <si>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</si>
  <si>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</si>
  <si>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</si>
  <si>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</si>
  <si>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</si>
  <si>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</si>
  <si>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</si>
  <si>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</si>
  <si>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</si>
  <si>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</si>
  <si>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</si>
  <si>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</si>
  <si>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</si>
  <si>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</si>
  <si>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</si>
  <si>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</si>
  <si>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</si>
  <si>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</si>
  <si>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</si>
  <si>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</si>
  <si>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</si>
  <si>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</si>
  <si>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</si>
  <si>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</si>
  <si>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</si>
  <si>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</si>
  <si>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</si>
  <si>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</si>
  <si>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</si>
  <si>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</si>
  <si>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</si>
  <si>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</si>
  <si>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</si>
  <si>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</si>
  <si>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</si>
  <si>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</si>
  <si>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</si>
  <si>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</si>
  <si>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</si>
  <si>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</si>
  <si>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</si>
  <si>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</si>
  <si>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</si>
  <si>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</si>
  <si>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</si>
  <si>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</si>
  <si>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</si>
  <si>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</si>
  <si>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</si>
  <si>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</si>
  <si>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</si>
  <si>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</si>
  <si>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</si>
  <si>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</si>
  <si>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</si>
  <si>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</si>
  <si>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</si>
  <si>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</si>
  <si>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</si>
  <si>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</si>
  <si>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</si>
  <si>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</si>
  <si>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</si>
  <si>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</si>
  <si>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</si>
  <si>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</si>
  <si>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</si>
  <si>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</si>
  <si>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</si>
  <si>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</si>
  <si>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</si>
  <si>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</si>
  <si>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</si>
  <si>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</si>
  <si>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</si>
  <si>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</si>
  <si>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</si>
  <si>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</si>
  <si>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</si>
  <si>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</si>
  <si>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</si>
  <si>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</si>
  <si>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</si>
  <si>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</si>
  <si>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</si>
  <si>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</si>
  <si>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</si>
  <si>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</si>
  <si>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</si>
  <si>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</si>
  <si>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</si>
  <si>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</si>
  <si>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</si>
  <si>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</si>
  <si>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</si>
  <si>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</si>
  <si>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</si>
  <si>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</si>
  <si>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</si>
  <si>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</si>
  <si>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</si>
  <si>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</si>
  <si>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</si>
  <si>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</si>
  <si>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</si>
  <si>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</si>
  <si>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</si>
  <si>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</si>
  <si>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</si>
  <si>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</si>
  <si>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</si>
  <si>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</si>
  <si>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</si>
  <si>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</si>
  <si>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</si>
  <si>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</si>
  <si>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</si>
  <si>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</si>
  <si>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</si>
  <si>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</si>
  <si>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</si>
  <si>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</si>
  <si>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</si>
  <si>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</si>
  <si>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</si>
  <si>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</si>
  <si>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</si>
  <si>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</si>
  <si>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</si>
  <si>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</si>
  <si>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</si>
  <si>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</si>
  <si>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</si>
  <si>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</si>
  <si>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</si>
  <si>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</si>
  <si>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</si>
  <si>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</si>
  <si>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</si>
  <si>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</si>
  <si>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</si>
  <si>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</si>
  <si>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</si>
  <si>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</si>
  <si>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</si>
  <si>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</si>
  <si>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</si>
  <si>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</si>
  <si>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</si>
  <si>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</si>
  <si>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</si>
  <si>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</si>
  <si>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</si>
  <si>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</si>
  <si>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</si>
  <si>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</si>
  <si>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</si>
  <si>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</si>
  <si>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</si>
  <si>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</si>
  <si>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</si>
  <si>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</si>
  <si>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</si>
  <si>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</si>
  <si>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</si>
  <si>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</si>
  <si>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</si>
  <si>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</si>
  <si>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</si>
  <si>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</si>
  <si>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</si>
  <si>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</si>
  <si>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</si>
  <si>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</si>
  <si>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</si>
  <si>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</si>
  <si>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</si>
  <si>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</si>
  <si>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</si>
  <si>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</si>
  <si>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</si>
  <si>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</si>
  <si>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</si>
  <si>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</si>
  <si>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</si>
  <si>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</si>
  <si>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</si>
  <si>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</si>
  <si>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</si>
  <si>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</si>
  <si>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</si>
  <si>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</si>
  <si>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</si>
  <si>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</si>
  <si>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</si>
  <si>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</si>
  <si>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</si>
  <si>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</si>
  <si>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</si>
  <si>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</si>
  <si>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</si>
  <si>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</si>
  <si>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</si>
  <si>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</si>
  <si>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</si>
  <si>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</si>
  <si>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</si>
  <si>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</si>
  <si>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</si>
  <si>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</si>
  <si>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</si>
  <si>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</si>
  <si>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</si>
  <si>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</si>
  <si>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</si>
  <si>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</si>
  <si>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</si>
  <si>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</si>
  <si>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</si>
  <si>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</si>
  <si>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</si>
  <si>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</si>
  <si>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</si>
  <si>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</si>
  <si>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</si>
  <si>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</si>
  <si>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</si>
  <si>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</si>
  <si>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</si>
  <si>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</si>
  <si>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</si>
  <si>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</si>
  <si>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</si>
  <si>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</si>
  <si>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</si>
  <si>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</si>
  <si>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</si>
  <si>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</si>
  <si>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</si>
  <si>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</si>
  <si>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</si>
  <si>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</si>
  <si>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</si>
  <si>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</si>
  <si>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</si>
  <si>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</si>
  <si>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</si>
  <si>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</si>
  <si>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</si>
  <si>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</si>
  <si>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</si>
  <si>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</si>
  <si>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</si>
  <si>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</si>
  <si>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</si>
  <si>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</si>
  <si>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</si>
  <si>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</si>
  <si>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</si>
  <si>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</si>
  <si>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</si>
  <si>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</si>
  <si>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</si>
  <si>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</si>
  <si>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</si>
  <si>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</si>
  <si>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</si>
  <si>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</si>
  <si>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</si>
  <si>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</si>
  <si>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</si>
  <si>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</si>
  <si>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</si>
  <si>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</si>
  <si>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</si>
  <si>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</si>
  <si>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</si>
  <si>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</si>
  <si>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</si>
  <si>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</si>
  <si>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</si>
  <si>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</si>
  <si>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</si>
  <si>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</si>
  <si>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</si>
  <si>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</si>
  <si>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</si>
  <si>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</si>
  <si>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</si>
  <si>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</si>
  <si>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</si>
  <si>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</si>
  <si>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</si>
  <si>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</si>
  <si>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</si>
  <si>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</si>
  <si>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</si>
  <si>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</si>
  <si>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</si>
  <si>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</si>
  <si>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</si>
  <si>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</si>
  <si>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</si>
  <si>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</si>
  <si>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</si>
  <si>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</si>
  <si>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</si>
  <si>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</si>
  <si>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</si>
  <si>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</si>
  <si>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</si>
  <si>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</si>
  <si>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</si>
  <si>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</si>
  <si>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</si>
  <si>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</si>
  <si>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</si>
  <si>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</si>
  <si>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</si>
  <si>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</si>
  <si>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</si>
  <si>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</si>
  <si>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</si>
  <si>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</si>
  <si>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</si>
  <si>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</si>
  <si>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</si>
  <si>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</si>
  <si>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</si>
  <si>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</si>
  <si>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</si>
  <si>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</si>
  <si>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</si>
  <si>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</si>
  <si>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</si>
  <si>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</si>
  <si>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</si>
  <si>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</si>
  <si>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</si>
  <si>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</si>
  <si>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</si>
  <si>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</si>
  <si>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</si>
  <si>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</si>
  <si>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</si>
  <si>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</si>
  <si>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</si>
  <si>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</si>
  <si>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</si>
  <si>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</si>
  <si>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</si>
  <si>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</si>
  <si>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</si>
  <si>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</si>
  <si>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</si>
  <si>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</si>
  <si>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</si>
  <si>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</si>
  <si>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</si>
  <si>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</si>
  <si>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</si>
  <si>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</si>
  <si>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</si>
  <si>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</si>
  <si>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</si>
  <si>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</si>
  <si>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</si>
  <si>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</si>
  <si>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</si>
  <si>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</si>
  <si>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</si>
  <si>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</si>
  <si>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</si>
  <si>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</si>
  <si>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</si>
  <si>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</si>
  <si>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</si>
  <si>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</si>
  <si>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</si>
  <si>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</si>
  <si>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</si>
  <si>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</si>
  <si>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</si>
  <si>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</si>
  <si>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</si>
  <si>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</si>
  <si>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</si>
  <si>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</si>
  <si>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</si>
  <si>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</si>
  <si>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</si>
  <si>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</si>
  <si>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</si>
  <si>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</si>
  <si>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</si>
  <si>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</si>
  <si>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</si>
  <si>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</si>
  <si>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</si>
  <si>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</si>
  <si>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</si>
  <si>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</si>
  <si>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</si>
  <si>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</si>
  <si>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</si>
  <si>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</si>
  <si>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</si>
  <si>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</si>
  <si>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</si>
  <si>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</si>
  <si>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</si>
  <si>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</si>
  <si>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</si>
  <si>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</si>
  <si>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</si>
  <si>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</si>
  <si>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</si>
  <si>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</si>
  <si>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</si>
  <si>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</si>
  <si>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</si>
  <si>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</si>
  <si>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</si>
  <si>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</si>
  <si>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</si>
  <si>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</si>
  <si>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</si>
  <si>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</si>
  <si>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</si>
  <si>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</si>
  <si>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</si>
  <si>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</si>
  <si>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</si>
  <si>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</si>
  <si>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</si>
  <si>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</si>
  <si>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</si>
  <si>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</si>
  <si>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</si>
  <si>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</si>
  <si>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</si>
  <si>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</si>
  <si>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</si>
  <si>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</si>
  <si>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</si>
  <si>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</si>
  <si>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</si>
  <si>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</si>
  <si>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</si>
  <si>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</si>
  <si>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</si>
  <si>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</si>
  <si>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</si>
  <si>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</si>
  <si>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</si>
  <si>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</si>
  <si>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</si>
  <si>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</si>
  <si>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</si>
  <si>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</si>
  <si>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</si>
  <si>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</si>
  <si>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</si>
  <si>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</si>
  <si>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</si>
  <si>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</si>
  <si>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</si>
  <si>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</si>
  <si>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</si>
  <si>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</si>
  <si>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</si>
  <si>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</si>
  <si>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</si>
  <si>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</si>
  <si>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</si>
  <si>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</si>
  <si>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</si>
  <si>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</si>
  <si>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</si>
  <si>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</si>
  <si>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</si>
  <si>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</si>
  <si>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</si>
  <si>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</si>
  <si>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</si>
  <si>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</si>
  <si>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</si>
  <si>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</si>
  <si>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</si>
  <si>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</si>
  <si>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</si>
  <si>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</si>
  <si>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</si>
  <si>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</si>
  <si>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</si>
  <si>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</si>
  <si>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</si>
  <si>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</si>
  <si>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</si>
  <si>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</si>
  <si>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</si>
  <si>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</si>
  <si>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</si>
  <si>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</si>
  <si>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</si>
  <si>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</si>
  <si>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</si>
  <si>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</si>
  <si>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</si>
  <si>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</si>
  <si>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</si>
  <si>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</si>
  <si>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</si>
  <si>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</si>
  <si>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</si>
  <si>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</si>
  <si>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</si>
  <si>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</si>
  <si>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</si>
  <si>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</si>
  <si>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</si>
  <si>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</si>
  <si>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</si>
  <si>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</si>
  <si>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</si>
  <si>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</si>
  <si>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</si>
  <si>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</si>
  <si>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</si>
  <si>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</si>
  <si>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</si>
  <si>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</si>
  <si>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</si>
  <si>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</si>
  <si>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</si>
  <si>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</si>
  <si>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</si>
  <si>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</si>
  <si>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</si>
  <si>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</si>
  <si>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</si>
  <si>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</si>
  <si>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</si>
  <si>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</si>
  <si>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</si>
  <si>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</si>
  <si>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</si>
  <si>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</si>
  <si>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</si>
  <si>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</si>
  <si>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</si>
  <si>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</si>
  <si>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</si>
  <si>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</si>
  <si>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</si>
  <si>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</si>
  <si>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</si>
  <si>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</si>
  <si>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</si>
  <si>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</si>
  <si>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</si>
  <si>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</si>
  <si>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</si>
  <si>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</si>
  <si>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</si>
  <si>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</si>
  <si>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</si>
  <si>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</si>
  <si>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</si>
  <si>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</si>
  <si>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</si>
  <si>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</si>
  <si>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</si>
  <si>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</si>
  <si>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</si>
  <si>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</si>
  <si>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</si>
  <si>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</si>
  <si>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</si>
  <si>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</si>
  <si>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</si>
  <si>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</si>
  <si>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</si>
  <si>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</si>
  <si>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</si>
  <si>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</si>
  <si>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</si>
  <si>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</si>
  <si>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</si>
  <si>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</si>
  <si>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</si>
  <si>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</si>
  <si>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</si>
  <si>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</si>
  <si>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</si>
  <si>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</si>
  <si>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</si>
  <si>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</si>
  <si>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</si>
  <si>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</si>
  <si>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</si>
  <si>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</si>
  <si>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</si>
  <si>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</si>
  <si>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</si>
  <si>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</si>
  <si>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</si>
  <si>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</si>
  <si>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</si>
  <si>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</si>
  <si>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</si>
  <si>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</si>
  <si>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</si>
  <si>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</si>
  <si>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</si>
  <si>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</si>
  <si>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</si>
  <si>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</si>
  <si>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</si>
  <si>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</si>
  <si>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</si>
  <si>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</si>
  <si>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</si>
  <si>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</si>
  <si>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</si>
  <si>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</si>
  <si>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</si>
  <si>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</si>
  <si>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</si>
  <si>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</si>
  <si>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</si>
  <si>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</si>
  <si>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</si>
  <si>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</si>
  <si>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</si>
  <si>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</si>
  <si>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</si>
  <si>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</si>
  <si>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</si>
  <si>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</si>
  <si>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</si>
  <si>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</si>
  <si>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</si>
  <si>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</si>
  <si>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</si>
  <si>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</si>
  <si>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</si>
  <si>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</si>
  <si>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</si>
  <si>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</si>
  <si>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</si>
  <si>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</si>
  <si>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</si>
  <si>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</si>
  <si>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</si>
  <si>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</si>
  <si>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</si>
  <si>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</si>
  <si>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</si>
  <si>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</si>
  <si>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</si>
  <si>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</si>
  <si>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</si>
  <si>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</si>
  <si>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</si>
  <si>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</si>
  <si>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</si>
  <si>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</si>
  <si>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</si>
  <si>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</si>
  <si>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</si>
  <si>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</si>
  <si>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</si>
  <si>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</si>
  <si>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</si>
  <si>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</si>
  <si>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</si>
  <si>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</si>
  <si>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</si>
  <si>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</si>
  <si>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</si>
  <si>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</si>
  <si>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</si>
  <si>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</si>
  <si>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</si>
  <si>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</si>
  <si>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</si>
  <si>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</si>
  <si>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</si>
  <si>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</si>
  <si>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</si>
  <si>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</si>
  <si>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</si>
  <si>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</si>
  <si>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</si>
  <si>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</si>
  <si>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</si>
  <si>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</si>
  <si>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</si>
  <si>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</si>
  <si>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</si>
  <si>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</si>
  <si>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</si>
  <si>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</si>
  <si>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</si>
  <si>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</si>
  <si>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</si>
  <si>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</si>
  <si>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</si>
  <si>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</si>
  <si>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</si>
  <si>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</si>
  <si>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</si>
  <si>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</si>
  <si>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</si>
  <si>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</si>
  <si>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</si>
  <si>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</si>
  <si>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</si>
  <si>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</si>
  <si>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</si>
  <si>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</si>
  <si>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</si>
  <si>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</si>
  <si>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</si>
  <si>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</si>
  <si>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</si>
  <si>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</si>
  <si>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</si>
  <si>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</si>
  <si>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</si>
  <si>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</si>
  <si>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</si>
  <si>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</si>
  <si>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</si>
  <si>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</si>
  <si>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</si>
  <si>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</si>
  <si>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</si>
  <si>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</si>
  <si>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</si>
  <si>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</si>
  <si>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</si>
  <si>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</si>
  <si>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</si>
  <si>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</si>
  <si>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</si>
  <si>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</si>
  <si>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</si>
  <si>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</si>
  <si>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</si>
  <si>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</si>
  <si>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</si>
  <si>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</si>
  <si>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</si>
  <si>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</si>
  <si>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</si>
  <si>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</si>
  <si>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</si>
  <si>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</si>
  <si>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</si>
  <si>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</si>
  <si>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</si>
  <si>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</si>
  <si>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</si>
  <si>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</si>
  <si>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</si>
  <si>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</si>
  <si>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</si>
  <si>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</si>
  <si>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</si>
  <si>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</si>
  <si>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</si>
  <si>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</si>
  <si>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</si>
  <si>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</si>
  <si>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</si>
  <si>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</si>
  <si>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</si>
  <si>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</si>
  <si>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</si>
  <si>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</si>
  <si>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</si>
  <si>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</si>
  <si>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</si>
  <si>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</si>
  <si>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</si>
  <si>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</si>
  <si>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</si>
  <si>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</si>
  <si>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</si>
  <si>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</si>
  <si>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</si>
  <si>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</si>
  <si>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</si>
  <si>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</si>
  <si>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</si>
  <si>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</si>
  <si>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</si>
  <si>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</si>
  <si>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</si>
  <si>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</si>
  <si>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</si>
  <si>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</si>
  <si>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</si>
  <si>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</si>
  <si>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</si>
  <si>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</si>
  <si>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</si>
  <si>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</si>
  <si>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</si>
  <si>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</si>
  <si>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</si>
  <si>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</si>
  <si>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</si>
  <si>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</si>
  <si>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</si>
  <si>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</si>
  <si>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</si>
  <si>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</si>
  <si>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</si>
  <si>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</si>
  <si>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</si>
  <si>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</si>
  <si>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</si>
  <si>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</si>
  <si>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</si>
  <si>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</si>
  <si>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</si>
  <si>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</si>
  <si>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</si>
  <si>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</si>
  <si>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</si>
  <si>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</si>
  <si>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</si>
  <si>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</si>
  <si>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</si>
  <si>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</si>
  <si>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</si>
  <si>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</si>
  <si>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</si>
  <si>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</si>
  <si>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</si>
  <si>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</si>
  <si>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</si>
  <si>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</si>
  <si>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</si>
  <si>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</si>
  <si>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</si>
  <si>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</si>
  <si>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</si>
  <si>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</si>
  <si>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</si>
  <si>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</si>
  <si>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</si>
  <si>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</si>
  <si>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</si>
  <si>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</si>
  <si>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</si>
  <si>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</si>
  <si>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</si>
  <si>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</si>
  <si>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</si>
  <si>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</si>
  <si>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</si>
  <si>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</si>
  <si>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</si>
  <si>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</si>
  <si>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</si>
  <si>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</si>
  <si>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</si>
  <si>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</si>
  <si>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</si>
  <si>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</si>
  <si>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</si>
  <si>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</si>
  <si>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</si>
  <si>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</si>
  <si>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</si>
  <si>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</si>
  <si>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</si>
  <si>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</si>
  <si>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</si>
  <si>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</si>
  <si>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</si>
  <si>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</si>
  <si>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</si>
  <si>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</si>
  <si>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</si>
  <si>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</si>
  <si>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</si>
  <si>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</si>
  <si>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</si>
  <si>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</si>
  <si>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</si>
  <si>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</si>
  <si>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</si>
  <si>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</si>
  <si>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</si>
  <si>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</si>
  <si>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</si>
  <si>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</si>
  <si>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</si>
  <si>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</si>
  <si>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</si>
  <si>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</si>
  <si>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</si>
  <si>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</si>
  <si>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</si>
  <si>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</si>
  <si>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</si>
  <si>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</si>
  <si>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</si>
  <si>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</si>
  <si>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</si>
  <si>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</si>
  <si>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</si>
  <si>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</si>
  <si>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</si>
  <si>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</si>
  <si>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</si>
  <si>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</si>
  <si>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</si>
  <si>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</si>
  <si>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</si>
  <si>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</si>
  <si>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</si>
  <si>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</si>
  <si>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</si>
  <si>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</si>
  <si>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</si>
  <si>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</si>
  <si>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</si>
  <si>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</si>
  <si>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</si>
  <si>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</si>
  <si>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</si>
  <si>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</si>
  <si>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</si>
  <si>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</si>
  <si>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</si>
  <si>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</si>
  <si>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</si>
  <si>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</si>
  <si>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</si>
  <si>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</si>
  <si>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</si>
  <si>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</si>
  <si>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</si>
  <si>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</si>
  <si>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</si>
  <si>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</si>
  <si>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</si>
  <si>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</si>
  <si>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</si>
  <si>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</si>
  <si>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</si>
  <si>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</si>
  <si>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</si>
  <si>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</si>
  <si>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</si>
  <si>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</si>
  <si>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</si>
  <si>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</si>
  <si>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</si>
  <si>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</si>
  <si>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</si>
  <si>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</si>
  <si>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</si>
  <si>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</si>
  <si>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</si>
  <si>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</si>
  <si>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</si>
  <si>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</si>
  <si>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</si>
  <si>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</si>
  <si>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</si>
  <si>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</si>
  <si>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</si>
  <si>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</si>
  <si>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</si>
  <si>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</si>
  <si>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</si>
  <si>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</si>
  <si>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</si>
  <si>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</si>
  <si>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</si>
  <si>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</si>
  <si>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</si>
  <si>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</si>
  <si>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</si>
  <si>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</si>
  <si>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</si>
  <si>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</si>
  <si>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</si>
  <si>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</si>
  <si>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</si>
  <si>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</si>
  <si>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</si>
  <si>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</si>
  <si>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</si>
  <si>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</si>
  <si>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</si>
  <si>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</si>
  <si>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</si>
  <si>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</si>
  <si>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</si>
  <si>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</si>
  <si>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</si>
  <si>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</si>
  <si>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</si>
  <si>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</si>
  <si>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</si>
  <si>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</si>
  <si>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</si>
  <si>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</si>
  <si>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</si>
  <si>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</si>
  <si>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</si>
  <si>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</si>
  <si>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</si>
  <si>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</si>
  <si>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</si>
  <si>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</si>
  <si>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</si>
  <si>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</si>
  <si>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</si>
  <si>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</si>
  <si>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</si>
  <si>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</si>
  <si>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</si>
  <si>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</si>
  <si>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</si>
  <si>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</si>
  <si>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</si>
  <si>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</si>
  <si>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</si>
  <si>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</si>
  <si>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</si>
  <si>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</si>
  <si>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</si>
  <si>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</si>
  <si>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</si>
  <si>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</si>
  <si>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</si>
  <si>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</si>
  <si>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</si>
  <si>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</si>
  <si>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</si>
  <si>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</si>
  <si>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</si>
  <si>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</si>
  <si>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</si>
  <si>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</si>
  <si>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</si>
  <si>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</si>
  <si>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</si>
  <si>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</si>
  <si>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</si>
  <si>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</si>
  <si>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</si>
  <si>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</si>
  <si>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</si>
  <si>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</si>
  <si>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</si>
  <si>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</si>
  <si>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</si>
  <si>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</si>
  <si>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</si>
  <si>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</si>
  <si>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</si>
  <si>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</si>
  <si>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</si>
  <si>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</si>
  <si>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</si>
  <si>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</si>
  <si>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</si>
  <si>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</si>
  <si>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</si>
  <si>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</si>
  <si>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</si>
  <si>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</si>
  <si>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</si>
  <si>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</si>
  <si>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</si>
  <si>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</si>
  <si>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</si>
  <si>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</si>
  <si>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</si>
  <si>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</si>
  <si>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</si>
  <si>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</si>
  <si>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</si>
  <si>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</si>
  <si>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</si>
  <si>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</si>
  <si>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</si>
  <si>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</si>
  <si>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</si>
  <si>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</si>
  <si>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</si>
  <si>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</si>
  <si>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</si>
  <si>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</si>
  <si>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</si>
  <si>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</si>
  <si>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</si>
  <si>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</si>
  <si>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</si>
  <si>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</si>
  <si>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</si>
  <si>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</si>
  <si>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</si>
  <si>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</si>
  <si>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</si>
  <si>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</si>
  <si>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</si>
  <si>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</si>
  <si>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</si>
  <si>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</si>
  <si>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</si>
  <si>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</si>
  <si>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</si>
  <si>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</si>
  <si>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</si>
  <si>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</si>
  <si>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</si>
  <si>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</si>
  <si>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</si>
  <si>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</si>
  <si>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</si>
  <si>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</si>
  <si>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</si>
  <si>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</si>
  <si>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</si>
  <si>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</si>
  <si>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</si>
  <si>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</si>
  <si>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</si>
  <si>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</si>
  <si>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</si>
  <si>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</si>
  <si>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</si>
  <si>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</si>
  <si>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</si>
  <si>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</si>
  <si>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</si>
  <si>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</si>
  <si>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</si>
  <si>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</si>
  <si>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</si>
  <si>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</si>
  <si>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</si>
  <si>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</si>
  <si>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</si>
  <si>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</si>
  <si>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</si>
  <si>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</si>
  <si>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</si>
  <si>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</si>
  <si>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</si>
  <si>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</si>
  <si>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</si>
  <si>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</si>
  <si>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</si>
  <si>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</si>
  <si>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</si>
  <si>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</si>
  <si>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</si>
  <si>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</si>
  <si>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</si>
  <si>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</si>
  <si>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</si>
  <si>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</si>
  <si>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</si>
  <si>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</si>
  <si>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</si>
  <si>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</si>
  <si>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</si>
  <si>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</si>
  <si>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</si>
  <si>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</si>
  <si>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</si>
  <si>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</si>
  <si>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</si>
  <si>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</si>
  <si>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</si>
  <si>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</si>
  <si>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</si>
  <si>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</si>
  <si>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</si>
  <si>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</si>
  <si>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</si>
  <si>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</si>
  <si>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</si>
  <si>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</si>
  <si>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</si>
  <si>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</si>
  <si>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</si>
  <si>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</si>
  <si>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</si>
  <si>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</si>
  <si>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</si>
  <si>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</si>
  <si>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</si>
  <si>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</si>
  <si>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</si>
  <si>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</si>
  <si>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</si>
  <si>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</si>
  <si>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</si>
  <si>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</si>
  <si>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</si>
  <si>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</si>
  <si>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</si>
  <si>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</si>
  <si>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</si>
  <si>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</si>
  <si>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</si>
  <si>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</si>
  <si>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</si>
  <si>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</si>
  <si>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</si>
  <si>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</si>
  <si>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</si>
  <si>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</si>
  <si>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</si>
  <si>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</si>
  <si>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</si>
  <si>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</si>
  <si>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</si>
  <si>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</si>
  <si>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</si>
  <si>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</si>
  <si>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</si>
  <si>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</si>
  <si>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</si>
  <si>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</si>
  <si>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</si>
  <si>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</si>
  <si>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</si>
  <si>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</si>
  <si>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</si>
  <si>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</si>
  <si>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</si>
  <si>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</si>
  <si>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</si>
  <si>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</si>
  <si>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</si>
  <si>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</si>
  <si>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</si>
  <si>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</si>
  <si>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</si>
  <si>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</si>
  <si>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</si>
  <si>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</si>
  <si>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</si>
  <si>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</si>
  <si>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</si>
  <si>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</si>
  <si>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</si>
  <si>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</si>
  <si>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</si>
  <si>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</si>
  <si>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</si>
  <si>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</si>
  <si>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</si>
  <si>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</si>
  <si>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</si>
  <si>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</si>
  <si>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</si>
  <si>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</si>
  <si>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</si>
  <si>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</si>
  <si>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</si>
  <si>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</si>
  <si>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</si>
  <si>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</si>
  <si>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</si>
  <si>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</si>
  <si>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</si>
  <si>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</si>
  <si>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</si>
  <si>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</si>
  <si>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</si>
  <si>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</si>
  <si>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</si>
  <si>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</si>
  <si>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</si>
  <si>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</si>
  <si>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</si>
  <si>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</si>
  <si>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</si>
  <si>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</si>
  <si>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</si>
  <si>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</si>
  <si>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</si>
  <si>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</si>
  <si>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</si>
  <si>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</si>
  <si>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</si>
  <si>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</si>
  <si>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</si>
  <si>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</si>
  <si>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</si>
  <si>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</si>
  <si>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</si>
  <si>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</si>
  <si>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</si>
  <si>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</si>
  <si>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</si>
  <si>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</si>
  <si>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</si>
  <si>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</si>
  <si>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</si>
  <si>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</si>
  <si>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</si>
  <si>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</si>
  <si>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</si>
  <si>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</si>
  <si>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</si>
  <si>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</si>
  <si>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</si>
  <si>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</si>
  <si>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</si>
  <si>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</si>
  <si>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</si>
  <si>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</si>
  <si>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</si>
  <si>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</si>
  <si>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</si>
  <si>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</si>
  <si>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</si>
  <si>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</si>
  <si>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</si>
  <si>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</si>
  <si>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</si>
  <si>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</si>
  <si>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</si>
  <si>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</si>
  <si>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</si>
  <si>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</si>
  <si>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</si>
  <si>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</si>
  <si>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</si>
  <si>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</si>
  <si>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</si>
  <si>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</si>
  <si>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</si>
  <si>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</si>
  <si>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</si>
  <si>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</si>
  <si>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</si>
  <si>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</si>
  <si>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</si>
  <si>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</si>
  <si>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</si>
  <si>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</si>
  <si>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</si>
  <si>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</si>
  <si>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</si>
  <si>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</si>
  <si>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</si>
  <si>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</si>
  <si>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</si>
  <si>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</si>
  <si>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</si>
  <si>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</si>
  <si>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</si>
  <si>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</si>
  <si>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</si>
  <si>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</si>
  <si>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</si>
  <si>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</si>
  <si>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</si>
  <si>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</si>
  <si>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</si>
  <si>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</si>
  <si>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</si>
  <si>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</si>
  <si>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</si>
  <si>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</si>
  <si>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</si>
  <si>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</si>
  <si>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</si>
  <si>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</si>
  <si>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</si>
  <si>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</si>
  <si>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</si>
  <si>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</si>
  <si>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</si>
  <si>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</si>
  <si>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</si>
  <si>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</si>
  <si>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</si>
  <si>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</si>
  <si>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</si>
  <si>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</si>
  <si>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</si>
  <si>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</si>
  <si>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</si>
  <si>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</si>
  <si>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</si>
  <si>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</si>
  <si>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</si>
  <si>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</si>
  <si>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</si>
  <si>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</si>
  <si>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</si>
  <si>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</si>
  <si>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</si>
  <si>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</si>
  <si>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</si>
  <si>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</si>
  <si>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</si>
  <si>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</si>
  <si>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</si>
  <si>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</si>
  <si>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</si>
  <si>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</si>
  <si>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</si>
  <si>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</si>
  <si>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</si>
  <si>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</si>
  <si>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</si>
  <si>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</si>
  <si>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</si>
  <si>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</si>
  <si>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</si>
  <si>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EM team at site  TS</t>
  </si>
  <si>
    <t>PCM-20251129-00001360</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</si>
  <si>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</si>
  <si>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</si>
  <si>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</si>
  <si>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</si>
  <si>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</si>
  <si>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</si>
  <si>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</si>
  <si>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</si>
  <si>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</si>
  <si>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</si>
  <si>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</si>
  <si>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</si>
  <si>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</si>
  <si>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</si>
  <si>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</si>
  <si>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</si>
  <si>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</si>
  <si>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</si>
  <si>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</si>
  <si>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</si>
  <si>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</si>
  <si>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</si>
  <si>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</si>
  <si>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</si>
  <si>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</si>
  <si>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</si>
  <si>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</si>
  <si>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</si>
  <si>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</si>
  <si>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</si>
  <si>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</si>
  <si>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</si>
  <si>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</si>
  <si>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</si>
  <si>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</si>
  <si>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</si>
  <si>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</si>
  <si>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</si>
  <si>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</si>
  <si>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</si>
  <si>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</si>
  <si>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</si>
  <si>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</si>
  <si>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</si>
  <si>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</si>
  <si>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</si>
  <si>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</si>
  <si>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</si>
  <si>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</si>
  <si>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</si>
  <si>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</si>
  <si>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</si>
  <si>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</si>
  <si>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</si>
  <si>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</si>
  <si>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</si>
  <si>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</si>
  <si>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</si>
  <si>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</si>
  <si>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</si>
  <si>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</si>
  <si>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</si>
  <si>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</si>
  <si>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</si>
  <si>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</si>
  <si>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</si>
  <si>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</si>
  <si>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</si>
  <si>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</si>
  <si>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</si>
  <si>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</si>
  <si>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</si>
  <si>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</si>
  <si>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</si>
  <si>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</si>
  <si>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</si>
  <si>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</si>
  <si>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</si>
  <si>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</si>
  <si>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</si>
  <si>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</si>
  <si>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</si>
  <si>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</si>
  <si>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</si>
  <si>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</si>
  <si>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ETA 60 min</t>
  </si>
  <si>
    <t>PCM-20251129-00000907</t>
  </si>
  <si>
    <t>site has access issue as site located in military zone</t>
  </si>
  <si>
    <t>PCM-20251129-00001230</t>
  </si>
  <si>
    <t>ETA:40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</si>
  <si>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</si>
  <si>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</si>
  <si>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</si>
  <si>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</si>
  <si>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PCM-20251129-00001395</t>
  </si>
  <si>
    <t>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</si>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</sst>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9" totalsRowShown="0" headerRowDxfId="62" dataDxfId="61" headerRowBorderDxfId="59" tableBorderDxfId="60">
  <autoFilter ref="A1:L9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6" dataDxfId="45" headerRowBorderDxfId="43" tableBorderDxfId="44" totalsRowBorderDxfId="42">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327.72710752314742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3.6690856482891832E-2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t="s">
        <v>39111</v>
      </c>
      <c r="B4" s="131" t="str">
        <f>IFERROR(VLOOKUP(D4,DB!A:K,11,0),"")</f>
        <v>R1</v>
      </c>
      <c r="C4" s="131">
        <v>1</v>
      </c>
      <c r="D4" s="56" t="s">
        <v>9375</v>
      </c>
      <c r="E4" s="130" t="s">
        <v>39106</v>
      </c>
      <c r="F4" s="129">
        <v>45990.660891203705</v>
      </c>
      <c r="G4" s="128">
        <f ca="1">IFERROR(NOW()-F4,"-")</f>
        <v>1.4642245369032025E-2</v>
      </c>
      <c r="H4" s="129">
        <v>45990.660891203705</v>
      </c>
      <c r="I4" s="131" t="str">
        <f>IFERROR(VLOOKUP(D4,DB!A:F,6,0),"")</f>
        <v>SCECO</v>
      </c>
      <c r="J4" s="131" t="str">
        <f>IFERROR(VLOOKUP(D4,DB!A:G,7,0),"")</f>
        <v>Dead</v>
      </c>
      <c r="K4" s="127" t="s">
        <v>39112</v>
      </c>
      <c r="L4" s="126" t="str">
        <f>IFERROR(VLOOKUP(D4,DB!A:I,9,0),"")</f>
        <v>Latis</v>
      </c>
    </row>
    <row r="5" spans="1:15" s="61" customFormat="1" ht="15" customHeight="1">
      <c r="A5" s="132"/>
      <c r="B5" s="131" t="str">
        <f>IFERROR(VLOOKUP(D5,DB!A:K,11,0),"")</f>
        <v/>
      </c>
      <c r="C5" s="131"/>
      <c r="D5" s="56"/>
      <c r="E5" s="130"/>
      <c r="F5" s="129"/>
      <c r="G5" s="128">
        <f ca="1">IFERROR(NOW()-F5,"-")</f>
        <v>45990.675533449074</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45990.675533449074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45990.675533449074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45990.675533449074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45990.675533449074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45990.675533449074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45990.675533449074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45990.675533449074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45990.675533449074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45990.675533449074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45990.675533449074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45990.675533449074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45990.675533449074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45990.675533449074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45990.675533449074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45990.675533449074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45990.675533449074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45990.675533449074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45990.675533449074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45990.675533449074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45990.675533449074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45990.675533449074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45990.675533449074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45990.675533449074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45990.675533449074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45990.675533449074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45990.675533449074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45990.675533449074</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45990.675533449074</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45990.675533449074</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E097E9C1-1B71-4C75-9053-EE90DB75B7ED}"/>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39109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165.67569548611209</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6.288114467592095</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26688</v>
      </c>
      <c r="E5" s="81" t="s">
        <v>39106</v>
      </c>
      <c r="F5" s="100">
        <v>45990.659803240742</v>
      </c>
      <c r="G5" s="101">
        <f ca="1">IFERROR(NOW()-F5,"-")</f>
        <v>1.5730208331660833E-2</v>
      </c>
      <c r="H5" s="100">
        <v>45990.653553240743</v>
      </c>
      <c r="I5" s="18" t="str">
        <f>IFERROR(VLOOKUP(D5,DB!A:F,6,0),"")</f>
        <v>Generator-SG</v>
      </c>
      <c r="J5" s="18" t="str">
        <f>IFERROR(VLOOKUP(D5,DB!A:G,7,0),"")</f>
        <v>Vandalized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45990.675533449074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45990.675533449074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45990.675533449074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45990.675533449074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45990.675533449074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45990.675533449074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45990.675533449074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45990.675533449074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45990.675533449074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45990.675533449074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45990.675533449074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45990.675533449074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45990.675533449074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45990.675533449074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45990.675533449074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45990.675533449074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45990.675533449074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45990.675533449074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45990.675533449074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45990.675533449074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45990.675533449074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45990.675533449074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45990.675533449074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45990.675533449074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45990.675533449074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45990.675533449074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45990.675533449074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45990.675533449074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45990.675533449074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45990.675533449074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45990.675533449074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45990.675533449074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45990.675533449074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45990.675533449074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45990.675533449074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45990.675533449074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45990.675533449074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45990.675533449074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45990.675533449074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45990.675533449074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45990.675533449074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45990.675533449074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45990.675533449074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45990.675533449074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45990.675533449074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45990.675533449074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45990.675533449074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45990.675533449074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45990.675533449074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45990.675533449074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45990.675533449074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45990.675533449074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45990.675533449074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45990.675533449074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45990.675533449074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45990.675533449074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45990.675533449074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45990.675533449074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45990.675533449074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45990.675533449074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45990.675533449074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45990.675533449074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45990.675533449074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45990.675533449074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45990.675533449074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45990.675533449074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45990.675533449074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45990.675533449074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45990.675533449074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45990.675533449074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45990.675533449074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45990.675533449074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45990.675533449074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9"/>
  <sheetViews>
    <sheetView tabSelected="1" workbookViewId="0">
      <selection activeCell="E15" sqref="E1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39198</v>
      </c>
      <c r="B2" s="58" t="str">
        <f>IFERROR(VLOOKUP(D2,DB!A:K,11,0),"")</f>
        <v>R3</v>
      </c>
      <c r="C2" s="18">
        <v>1</v>
      </c>
      <c r="D2" s="18" t="s">
        <v>19392</v>
      </c>
      <c r="E2" s="18" t="s">
        <v>39106</v>
      </c>
      <c r="F2" s="22">
        <v>45990.534942129627</v>
      </c>
      <c r="G2" s="21">
        <f t="shared" ref="G2:G38" ca="1" si="0">IFERROR(NOW()-F2,"-")</f>
        <v>0.14059131944668479</v>
      </c>
      <c r="H2" s="22">
        <v>45990.529930555553</v>
      </c>
      <c r="I2" s="19" t="str">
        <f>IFERROR(VLOOKUP(D2,DB!A:F,6,0),"")</f>
        <v>SCECO</v>
      </c>
      <c r="J2" s="18" t="str">
        <f>IFERROR(VLOOKUP(D2,DB!A:G,7,0),"")</f>
        <v>Dead</v>
      </c>
      <c r="K2" s="42" t="s">
        <v>39199</v>
      </c>
      <c r="L2" s="23" t="str">
        <f>IFERROR(VLOOKUP(D2,DB!A:I,9,0),"")</f>
        <v>Latis</v>
      </c>
    </row>
    <row r="3" spans="1:13" ht="15" customHeight="1">
      <c r="A3" s="19" t="s">
        <v>39200</v>
      </c>
      <c r="B3" s="58" t="str">
        <f>IFERROR(VLOOKUP(D3,DB!A:K,11,0),"")</f>
        <v>R3</v>
      </c>
      <c r="C3" s="18">
        <v>4</v>
      </c>
      <c r="D3" s="58" t="s">
        <v>24910</v>
      </c>
      <c r="E3" s="18" t="s">
        <v>39106</v>
      </c>
      <c r="F3" s="20">
        <v>45990.612372685187</v>
      </c>
      <c r="G3" s="21">
        <f t="shared" ca="1" si="0"/>
        <v>6.3160763886116911E-2</v>
      </c>
      <c r="H3" s="22">
        <v>45990.592673611114</v>
      </c>
      <c r="I3" s="19" t="str">
        <f>IFERROR(VLOOKUP(D3,DB!A:F,6,0),"")</f>
        <v>Generator-SG</v>
      </c>
      <c r="J3" s="18" t="str">
        <f>IFERROR(VLOOKUP(D3,DB!A:G,7,0),"")</f>
        <v>Weak</v>
      </c>
      <c r="K3" s="42" t="s">
        <v>39201</v>
      </c>
      <c r="L3" s="23" t="str">
        <f>IFERROR(VLOOKUP(D3,DB!A:I,9,0),"")</f>
        <v>Latis</v>
      </c>
    </row>
    <row r="4" spans="1:13" ht="15" customHeight="1">
      <c r="A4" s="19"/>
      <c r="B4" s="58" t="str">
        <f>IFERROR(VLOOKUP(D4,DB!A:K,11,0),"")</f>
        <v/>
      </c>
      <c r="C4" s="18"/>
      <c r="D4" s="58"/>
      <c r="E4" s="18"/>
      <c r="F4" s="20"/>
      <c r="G4" s="21">
        <f t="shared" ca="1" si="0"/>
        <v>45990.675533449074</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45990.675533449074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45990.675533449074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45990.675533449074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45990.675533449074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45990.675533449074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45990.675533449074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45990.675533449074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58"/>
      <c r="E12" s="18"/>
      <c r="F12" s="20"/>
      <c r="G12" s="21">
        <f t="shared" ca="1" si="0"/>
        <v>45990.675533449074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45990.675533449074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45990.675533449074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45990.675533449074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45990.675533449074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45990.675533449074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45990.675533449074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45990.675533449074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45990.675533449074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45990.675533449074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45990.675533449074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45990.675533449074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45990.675533449074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45990.675533449074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45990.675533449074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45990.675533449074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45990.675533449074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45990.675533449074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45990.675533449074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45990.675533449074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45990.675533449074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45990.675533449074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45990.675533449074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45990.675533449074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45990.675533449074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45990.675533449074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45990.675533449074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ref="G39:G102" ca="1" si="1">IFERROR(NOW()-F39,"-")</f>
        <v>45990.675533449074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45990.675533449074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45990.675533449074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45990.675533449074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45990.675533449074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45990.675533449074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45990.675533449074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45990.675533449074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45990.675533449074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45990.675533449074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45990.675533449074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45990.675533449074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45990.675533449074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45990.675533449074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45990.675533449074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45990.675533449074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45990.675533449074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45990.675533449074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45990.675533449074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45990.675533449074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45990.675533449074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45990.675533449074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45990.675533449074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45990.675533449074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45990.675533449074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45990.675533449074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45990.675533449074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45990.675533449074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45990.675533449074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45990.675533449074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45990.675533449074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45990.675533449074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45990.675533449074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45990.675533449074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45990.675533449074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45990.675533449074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45990.675533449074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45990.675533449074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45990.675533449074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45990.675533449074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45990.675533449074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45990.675533449074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45990.675533449074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45990.675533449074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45990.675533449074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45990.675533449074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45990.675533449074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45990.675533449074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45990.675533449074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45990.675533449074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45990.675533449074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45990.675533449074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45990.675533449074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45990.675533449074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45990.675533449074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45990.675533449074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45990.675533449074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45990.675533449074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45990.675533449074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45990.675533449074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45990.675533449074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45990.675533449074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45990.675533449074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45990.675533449074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ref="G103:G166" ca="1" si="2">IFERROR(NOW()-F103,"-")</f>
        <v>45990.675533449074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45990.675533449074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45990.675533449074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45990.675533449074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45990.675533449074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45990.675533449074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45990.675533449074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45990.675533449074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45990.675533449074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45990.675533449074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45990.675533449074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45990.675533449074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45990.675533449074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45990.675533449074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45990.675533449074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45990.675533449074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45990.675533449074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45990.675533449074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45990.675533449074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45990.675533449074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45990.675533449074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45990.675533449074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45990.675533449074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45990.675533449074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45990.675533449074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45990.675533449074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45990.675533449074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45990.675533449074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45990.675533449074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45990.675533449074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45990.675533449074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45990.675533449074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45990.675533449074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45990.675533449074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45990.675533449074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45990.675533449074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45990.675533449074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45990.675533449074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45990.675533449074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45990.675533449074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45990.675533449074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45990.675533449074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45990.675533449074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45990.675533449074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45990.675533449074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45990.675533449074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45990.675533449074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45990.675533449074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45990.675533449074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45990.675533449074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45990.675533449074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45990.675533449074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45990.675533449074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45990.675533449074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45990.675533449074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45990.675533449074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45990.675533449074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45990.675533449074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45990.675533449074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45990.675533449074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45990.675533449074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45990.675533449074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45990.675533449074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45990.675533449074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ref="G167:G230" ca="1" si="3">IFERROR(NOW()-F167,"-")</f>
        <v>45990.675533449074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45990.675533449074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45990.675533449074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45990.675533449074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45990.675533449074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45990.675533449074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45990.675533449074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45990.675533449074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45990.675533449074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45990.675533449074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45990.675533449074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45990.675533449074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45990.675533449074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45990.675533449074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45990.675533449074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45990.675533449074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45990.675533449074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45990.675533449074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45990.675533449074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45990.675533449074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45990.675533449074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45990.675533449074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45990.675533449074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45990.675533449074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45990.675533449074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45990.675533449074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45990.675533449074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45990.675533449074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45990.675533449074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45990.675533449074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45990.675533449074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45990.675533449074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45990.675533449074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45990.675533449074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45990.675533449074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45990.675533449074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45990.675533449074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45990.675533449074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45990.675533449074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45990.675533449074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45990.675533449074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45990.675533449074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45990.675533449074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45990.675533449074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45990.675533449074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45990.675533449074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45990.675533449074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45990.675533449074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45990.675533449074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45990.675533449074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45990.675533449074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45990.675533449074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45990.675533449074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45990.675533449074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45990.675533449074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45990.675533449074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45990.675533449074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45990.675533449074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45990.675533449074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45990.675533449074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45990.675533449074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45990.675533449074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45990.675533449074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45990.675533449074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ref="G231:G294" ca="1" si="4">IFERROR(NOW()-F231,"-")</f>
        <v>45990.675533449074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45990.675533449074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45990.675533449074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45990.675533449074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45990.675533449074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45990.675533449074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45990.675533449074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45990.675533449074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45990.675533449074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45990.675533449074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45990.675533449074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45990.675533449074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45990.675533449074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45990.675533449074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45990.675533449074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45990.675533449074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45990.675533449074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45990.675533449074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45990.675533449074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45990.675533449074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45990.675533449074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45990.675533449074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45990.675533449074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45990.675533449074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45990.675533449074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45990.675533449074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45990.675533449074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45990.675533449074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45990.675533449074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45990.675533449074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45990.675533449074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45990.675533449074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45990.675533449074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45990.675533449074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45990.675533449074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45990.675533449074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45990.675533449074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45990.675533449074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45990.675533449074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45990.675533449074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45990.675533449074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45990.675533449074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45990.675533449074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45990.675533449074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45990.675533449074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45990.675533449074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45990.675533449074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45990.675533449074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45990.675533449074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45990.675533449074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45990.675533449074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45990.675533449074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45990.675533449074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45990.675533449074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45990.675533449074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45990.675533449074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45990.675533449074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45990.675533449074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45990.675533449074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45990.675533449074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45990.675533449074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45990.675533449074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45990.675533449074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45990.675533449074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ref="G295:G358" ca="1" si="5">IFERROR(NOW()-F295,"-")</f>
        <v>45990.675533449074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45990.675533449074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45990.675533449074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45990.675533449074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45990.675533449074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45990.675533449074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45990.675533449074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45990.675533449074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45990.675533449074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45990.675533449074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45990.675533449074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45990.675533449074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45990.675533449074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45990.675533449074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45990.675533449074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45990.675533449074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45990.675533449074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45990.675533449074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45990.675533449074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45990.675533449074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45990.675533449074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45990.675533449074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45990.675533449074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45990.675533449074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45990.675533449074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45990.675533449074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45990.675533449074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45990.675533449074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45990.675533449074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45990.675533449074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45990.675533449074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45990.675533449074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45990.675533449074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45990.675533449074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45990.675533449074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45990.675533449074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45990.675533449074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45990.675533449074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45990.675533449074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45990.675533449074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45990.675533449074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45990.675533449074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45990.675533449074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45990.675533449074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45990.675533449074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45990.675533449074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45990.675533449074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45990.675533449074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45990.675533449074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45990.675533449074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45990.675533449074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45990.675533449074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45990.675533449074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45990.675533449074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45990.675533449074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45990.675533449074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45990.675533449074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45990.675533449074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45990.675533449074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45990.675533449074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45990.675533449074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45990.675533449074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45990.675533449074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45990.675533449074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ref="G359:G422" ca="1" si="6">IFERROR(NOW()-F359,"-")</f>
        <v>45990.675533449074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45990.675533449074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45990.675533449074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45990.675533449074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45990.675533449074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45990.675533449074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45990.675533449074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45990.675533449074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45990.675533449074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45990.675533449074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45990.675533449074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45990.675533449074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45990.675533449074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45990.675533449074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45990.675533449074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45990.675533449074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45990.675533449074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45990.675533449074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45990.675533449074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45990.675533449074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45990.675533449074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45990.675533449074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45990.675533449074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45990.675533449074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45990.675533449074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45990.675533449074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45990.675533449074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45990.675533449074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45990.675533449074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45990.675533449074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45990.675533449074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45990.675533449074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45990.675533449074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45990.675533449074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45990.675533449074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45990.675533449074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45990.675533449074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45990.675533449074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45990.675533449074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45990.675533449074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45990.675533449074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45990.675533449074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45990.675533449074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45990.675533449074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45990.675533449074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45990.675533449074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45990.675533449074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45990.675533449074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45990.675533449074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45990.675533449074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45990.675533449074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45990.675533449074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45990.675533449074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45990.675533449074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45990.675533449074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45990.675533449074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45990.675533449074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45990.675533449074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45990.675533449074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45990.675533449074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45990.675533449074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45990.675533449074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45990.675533449074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45990.675533449074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ref="G423:G486" ca="1" si="7">IFERROR(NOW()-F423,"-")</f>
        <v>45990.675533449074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45990.675533449074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45990.675533449074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45990.675533449074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45990.675533449074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45990.675533449074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45990.675533449074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45990.675533449074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45990.675533449074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45990.675533449074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45990.675533449074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45990.675533449074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45990.675533449074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45990.675533449074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45990.675533449074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45990.675533449074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45990.675533449074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45990.675533449074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45990.675533449074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45990.675533449074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45990.675533449074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45990.675533449074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45990.675533449074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45990.675533449074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45990.675533449074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45990.675533449074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45990.675533449074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45990.675533449074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45990.675533449074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45990.675533449074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45990.675533449074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45990.675533449074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45990.675533449074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45990.675533449074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45990.675533449074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45990.675533449074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45990.675533449074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45990.675533449074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45990.675533449074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45990.675533449074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45990.675533449074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45990.675533449074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45990.675533449074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45990.675533449074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45990.675533449074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45990.675533449074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45990.675533449074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45990.675533449074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45990.675533449074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45990.675533449074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45990.675533449074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45990.675533449074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45990.675533449074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45990.675533449074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45990.675533449074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45990.675533449074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45990.675533449074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45990.675533449074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45990.675533449074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45990.675533449074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45990.675533449074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45990.675533449074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45990.675533449074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45990.675533449074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ref="G487:G550" ca="1" si="8">IFERROR(NOW()-F487,"-")</f>
        <v>45990.675533449074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45990.675533449074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45990.675533449074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45990.675533449074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45990.675533449074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45990.675533449074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45990.675533449074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45990.675533449074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45990.675533449074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45990.675533449074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45990.675533449074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45990.675533449074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45990.675533449074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45990.675533449074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45990.675533449074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45990.675533449074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45990.675533449074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45990.675533449074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45990.675533449074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45990.675533449074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45990.675533449074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45990.675533449074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45990.675533449074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45990.675533449074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45990.675533449074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45990.675533449074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45990.675533449074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45990.675533449074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45990.675533449074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45990.675533449074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45990.675533449074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45990.675533449074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45990.675533449074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45990.675533449074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45990.675533449074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45990.675533449074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45990.675533449074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45990.675533449074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45990.675533449074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45990.675533449074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45990.675533449074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45990.675533449074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45990.675533449074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45990.675533449074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45990.675533449074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45990.675533449074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45990.675533449074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45990.675533449074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45990.675533449074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45990.675533449074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45990.675533449074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45990.675533449074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45990.675533449074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45990.675533449074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45990.675533449074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45990.675533449074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45990.675533449074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45990.675533449074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45990.675533449074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45990.675533449074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45990.675533449074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45990.675533449074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45990.675533449074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45990.675533449074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ref="G551:G614" ca="1" si="9">IFERROR(NOW()-F551,"-")</f>
        <v>45990.675533449074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45990.675533449074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45990.675533449074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45990.675533449074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45990.675533449074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45990.675533449074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45990.675533449074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45990.675533449074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45990.675533449074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45990.675533449074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45990.675533449074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45990.675533449074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45990.675533449074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45990.675533449074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45990.675533449074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45990.675533449074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45990.675533449074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45990.675533449074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45990.675533449074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45990.675533449074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45990.675533449074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45990.675533449074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45990.675533449074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45990.675533449074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45990.675533449074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45990.675533449074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45990.675533449074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45990.675533449074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45990.675533449074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45990.675533449074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45990.675533449074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45990.675533449074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45990.675533449074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45990.675533449074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45990.675533449074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45990.675533449074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45990.675533449074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45990.675533449074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45990.675533449074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45990.675533449074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45990.675533449074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45990.675533449074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45990.675533449074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45990.675533449074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45990.675533449074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45990.675533449074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45990.675533449074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45990.675533449074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45990.675533449074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45990.675533449074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45990.675533449074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45990.675533449074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45990.675533449074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45990.675533449074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45990.675533449074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45990.675533449074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45990.675533449074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45990.675533449074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45990.675533449074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45990.675533449074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45990.675533449074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45990.675533449074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45990.675533449074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45990.675533449074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ref="G615:G678" ca="1" si="10">IFERROR(NOW()-F615,"-")</f>
        <v>45990.675533449074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45990.675533449074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45990.675533449074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45990.675533449074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45990.675533449074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45990.675533449074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45990.675533449074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45990.675533449074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45990.675533449074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45990.675533449074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45990.675533449074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45990.675533449074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45990.675533449074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45990.675533449074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45990.675533449074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45990.675533449074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45990.675533449074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45990.675533449074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45990.675533449074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45990.675533449074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45990.675533449074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45990.675533449074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45990.675533449074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45990.675533449074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45990.675533449074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45990.675533449074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45990.675533449074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45990.675533449074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45990.675533449074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45990.675533449074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45990.675533449074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45990.675533449074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45990.675533449074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45990.675533449074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45990.675533449074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45990.675533449074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45990.675533449074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45990.675533449074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45990.675533449074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45990.675533449074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45990.675533449074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45990.675533449074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45990.675533449074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45990.675533449074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45990.675533449074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45990.675533449074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45990.675533449074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45990.675533449074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45990.675533449074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45990.675533449074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45990.675533449074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45990.675533449074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45990.675533449074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45990.675533449074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45990.675533449074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45990.675533449074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45990.675533449074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45990.675533449074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45990.675533449074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45990.675533449074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45990.675533449074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45990.675533449074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45990.675533449074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45990.675533449074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ref="G679:G742" ca="1" si="11">IFERROR(NOW()-F679,"-")</f>
        <v>45990.675533449074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45990.675533449074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45990.675533449074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45990.675533449074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45990.675533449074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45990.675533449074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45990.675533449074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45990.675533449074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45990.675533449074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45990.675533449074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45990.675533449074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45990.675533449074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45990.675533449074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45990.675533449074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45990.675533449074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45990.675533449074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45990.675533449074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45990.675533449074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45990.675533449074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45990.675533449074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45990.675533449074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45990.675533449074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45990.675533449074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45990.675533449074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45990.675533449074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45990.675533449074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45990.675533449074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45990.675533449074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45990.675533449074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45990.675533449074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45990.675533449074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45990.675533449074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45990.675533449074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45990.675533449074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45990.675533449074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45990.675533449074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45990.675533449074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45990.675533449074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45990.675533449074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45990.675533449074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45990.675533449074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45990.675533449074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45990.675533449074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45990.675533449074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45990.675533449074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45990.675533449074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45990.675533449074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45990.675533449074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45990.675533449074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45990.675533449074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45990.675533449074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45990.675533449074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45990.675533449074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45990.675533449074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45990.675533449074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45990.675533449074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45990.675533449074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45990.675533449074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45990.675533449074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45990.675533449074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45990.675533449074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45990.675533449074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45990.675533449074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45990.675533449074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ref="G743:G806" ca="1" si="12">IFERROR(NOW()-F743,"-")</f>
        <v>45990.675533449074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45990.675533449074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45990.675533449074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45990.675533449074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45990.675533449074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45990.675533449074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45990.675533449074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45990.675533449074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45990.675533449074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45990.675533449074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45990.675533449074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45990.675533449074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45990.675533449074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45990.675533449074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45990.675533449074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45990.675533449074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45990.675533449074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45990.675533449074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45990.675533449074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45990.675533449074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45990.675533449074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45990.675533449074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45990.675533449074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45990.675533449074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45990.675533449074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45990.675533449074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45990.675533449074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45990.675533449074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45990.675533449074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45990.675533449074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45990.675533449074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45990.675533449074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45990.675533449074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45990.675533449074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45990.675533449074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45990.675533449074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45990.675533449074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45990.675533449074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45990.675533449074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45990.675533449074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45990.675533449074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45990.675533449074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45990.675533449074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45990.675533449074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45990.675533449074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45990.675533449074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45990.675533449074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45990.675533449074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45990.675533449074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45990.675533449074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45990.675533449074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45990.675533449074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45990.675533449074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45990.675533449074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45990.675533449074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45990.675533449074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45990.675533449074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45990.675533449074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45990.675533449074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45990.675533449074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45990.675533449074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45990.675533449074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45990.675533449074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45990.675533449074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ref="G807:G870" ca="1" si="13">IFERROR(NOW()-F807,"-")</f>
        <v>45990.675533449074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45990.675533449074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45990.675533449074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45990.675533449074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45990.675533449074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45990.675533449074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45990.675533449074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45990.675533449074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45990.675533449074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45990.675533449074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45990.675533449074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45990.675533449074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45990.675533449074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45990.675533449074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45990.675533449074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45990.675533449074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45990.675533449074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45990.675533449074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45990.675533449074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45990.675533449074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45990.675533449074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45990.675533449074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45990.675533449074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45990.675533449074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45990.675533449074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45990.675533449074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45990.675533449074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45990.675533449074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45990.675533449074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45990.675533449074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45990.675533449074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45990.675533449074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45990.675533449074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45990.675533449074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45990.675533449074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45990.675533449074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45990.675533449074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45990.675533449074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45990.675533449074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45990.675533449074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45990.675533449074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45990.675533449074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45990.675533449074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45990.675533449074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45990.675533449074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45990.675533449074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45990.675533449074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45990.675533449074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45990.675533449074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45990.675533449074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45990.675533449074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45990.675533449074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45990.675533449074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45990.675533449074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45990.675533449074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45990.675533449074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45990.675533449074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45990.675533449074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45990.675533449074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45990.675533449074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45990.675533449074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45990.675533449074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45990.675533449074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45990.675533449074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ref="G871:G934" ca="1" si="14">IFERROR(NOW()-F871,"-")</f>
        <v>45990.675533449074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45990.675533449074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45990.675533449074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45990.675533449074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45990.675533449074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45990.675533449074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45990.675533449074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45990.675533449074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45990.675533449074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45990.675533449074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45990.675533449074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45990.675533449074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45990.675533449074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45990.675533449074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45990.675533449074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45990.675533449074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45990.675533449074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45990.675533449074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45990.675533449074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45990.675533449074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45990.675533449074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45990.675533449074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45990.675533449074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45990.675533449074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45990.675533449074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45990.675533449074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45990.675533449074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45990.675533449074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45990.675533449074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45990.675533449074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45990.675533449074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45990.675533449074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45990.675533449074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45990.675533449074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45990.675533449074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45990.675533449074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45990.675533449074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45990.675533449074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45990.675533449074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45990.675533449074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45990.675533449074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45990.675533449074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45990.675533449074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45990.675533449074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45990.675533449074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45990.675533449074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45990.675533449074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45990.675533449074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45990.675533449074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45990.675533449074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45990.675533449074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45990.675533449074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45990.675533449074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45990.675533449074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45990.675533449074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45990.675533449074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45990.675533449074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45990.675533449074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45990.675533449074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45990.675533449074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45990.675533449074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45990.675533449074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45990.675533449074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45990.675533449074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ref="G935:G949" ca="1" si="15">IFERROR(NOW()-F935,"-")</f>
        <v>45990.675533449074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45990.675533449074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45990.675533449074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45990.675533449074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45990.675533449074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45990.675533449074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45990.675533449074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45990.675533449074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45990.675533449074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45990.675533449074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45990.675533449074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45990.675533449074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45990.675533449074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45990.675533449074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45990.675533449074</v>
      </c>
      <c r="H949" s="22"/>
      <c r="I949" s="19" t="str">
        <f>IFERROR(VLOOKUP(D949,DB!A:F,6,0),"")</f>
        <v/>
      </c>
      <c r="J949" s="18" t="str">
        <f>IFERROR(VLOOKUP(D949,DB!A:G,7,0),"")</f>
        <v/>
      </c>
      <c r="K949" s="42"/>
      <c r="L949" s="23" t="str">
        <f>IFERROR(VLOOKUP(D949,DB!A:I,9,0),"")</f>
        <v/>
      </c>
    </row>
  </sheetData>
  <dataValidations count="2">
    <dataValidation allowBlank="1" showInputMessage="1" showErrorMessage="1" sqref="E1" xr:uid="{5914219A-CB83-432D-936A-CC0CB6F3982A}"/>
    <dataValidation type="list" allowBlank="1" showInputMessage="1" showErrorMessage="1" sqref="E2:E9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F14" sqref="F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287.19481585647736</v>
      </c>
      <c r="H2" s="92">
        <v>45703.474768518521</v>
      </c>
      <c r="I2" s="92" t="str">
        <f>IFERROR(VLOOKUP(D2,DB!A:F,6,0),"")</f>
        <v>SCECO</v>
      </c>
      <c r="J2" s="92" t="str">
        <f>IFERROR(VLOOKUP(D2,DB!A:G,7,0),"")</f>
        <v>Dead</v>
      </c>
      <c r="K2" s="94" t="s">
        <v>39203</v>
      </c>
      <c r="L2" s="88" t="str">
        <f>IFERROR(VLOOKUP(D2,DB!A:I,9,0),"")</f>
        <v>Latis</v>
      </c>
    </row>
    <row r="3" spans="1:16" ht="31.5" customHeight="1">
      <c r="A3" s="110" t="s">
        <v>39204</v>
      </c>
      <c r="B3" s="88" t="str">
        <f>IFERROR(VLOOKUP(D3,DB!A:K,11,0),"")</f>
        <v>R4</v>
      </c>
      <c r="C3" s="90">
        <v>1</v>
      </c>
      <c r="D3" s="88" t="s">
        <v>37915</v>
      </c>
      <c r="E3" s="91" t="s">
        <v>39106</v>
      </c>
      <c r="F3" s="92">
        <v>45990.191666666666</v>
      </c>
      <c r="G3" s="93">
        <f t="shared" ref="G3:G49" ca="1" si="0">IFERROR(NOW()-F3,"")</f>
        <v>0.48386678240785841</v>
      </c>
      <c r="H3" s="92">
        <v>45989.810358796298</v>
      </c>
      <c r="I3" s="110" t="str">
        <f>IFERROR(VLOOKUP(D3,DB!A:F,6,0),"")</f>
        <v>SCECO</v>
      </c>
      <c r="J3" s="110" t="str">
        <f>IFERROR(VLOOKUP(D3,DB!A:G,7,0),"")</f>
        <v>Dead</v>
      </c>
      <c r="K3" s="94" t="s">
        <v>39205</v>
      </c>
      <c r="L3" s="88" t="str">
        <f>IFERROR(VLOOKUP(D3,DB!A:I,9,0),"")</f>
        <v>Latis</v>
      </c>
    </row>
    <row r="4" spans="1:16" ht="15" customHeight="1">
      <c r="A4" s="110" t="s">
        <v>39206</v>
      </c>
      <c r="B4" s="110" t="str">
        <f>IFERROR(VLOOKUP(D4,DB!A:K,11,0),"")</f>
        <v>R4</v>
      </c>
      <c r="C4" s="90">
        <v>1</v>
      </c>
      <c r="D4" s="88" t="s">
        <v>37037</v>
      </c>
      <c r="E4" s="91" t="s">
        <v>39106</v>
      </c>
      <c r="F4" s="92">
        <v>45990.672500000001</v>
      </c>
      <c r="G4" s="93">
        <f ca="1">IFERROR(NOW()-F4,"")</f>
        <v>3.0334490729728714E-3</v>
      </c>
      <c r="H4" s="92">
        <v>45990.647499999999</v>
      </c>
      <c r="I4" s="110" t="str">
        <f>IFERROR(VLOOKUP(D4,DB!A:F,6,0),"")</f>
        <v>SCECO</v>
      </c>
      <c r="J4" s="110" t="str">
        <f>IFERROR(VLOOKUP(D4,DB!A:G,7,0),"")</f>
        <v>Dead</v>
      </c>
      <c r="K4" s="94" t="s">
        <v>39207</v>
      </c>
      <c r="L4" s="88" t="str">
        <f>IFERROR(VLOOKUP(D4,DB!A:I,9,0),"")</f>
        <v>Latis</v>
      </c>
    </row>
    <row r="5" spans="1:16" ht="15" customHeight="1">
      <c r="A5" s="110"/>
      <c r="B5" s="110" t="str">
        <f>IFERROR(VLOOKUP(D5,DB!A:K,11,0),"")</f>
        <v/>
      </c>
      <c r="C5" s="90"/>
      <c r="D5" s="88"/>
      <c r="E5" s="91"/>
      <c r="F5" s="92"/>
      <c r="G5" s="93">
        <f t="shared" ca="1" si="0"/>
        <v>45990.675533449074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45990.675533449074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45990.675533449074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45990.675533449074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45990.675533449074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45990.675533449074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45990.675533449074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45990.675533449074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45990.675533449074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153"/>
      <c r="E14" s="91"/>
      <c r="F14" s="92"/>
      <c r="G14" s="93">
        <f t="shared" ca="1" si="0"/>
        <v>45990.675533449074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45990.675533449074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45990.675533449074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45990.675533449074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45990.675533449074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45990.675533449074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45990.675533449074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45990.675533449074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45990.675533449074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45990.675533449074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45990.675533449074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45990.675533449074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45990.675533449074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45990.675533449074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45990.675533449074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45990.675533449074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45990.675533449074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45990.675533449074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45990.675533449074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45990.675533449074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45990.675533449074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45990.675533449074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45990.675533449074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45990.675533449074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45990.675533449074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45990.675533449074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45990.675533449074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45990.675533449074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45990.675533449074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45990.675533449074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45990.675533449074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45990.675533449074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45990.675533449074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45990.675533449074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45990.675533449074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45990.675533449074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ref="G50:G113" ca="1" si="1">IFERROR(NOW()-F50,"")</f>
        <v>45990.675533449074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45990.675533449074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45990.675533449074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45990.675533449074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45990.675533449074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45990.675533449074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45990.675533449074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45990.675533449074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45990.675533449074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45990.675533449074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45990.675533449074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45990.675533449074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45990.675533449074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45990.675533449074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45990.675533449074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45990.675533449074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45990.675533449074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45990.675533449074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45990.675533449074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45990.675533449074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45990.675533449074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45990.675533449074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45990.675533449074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45990.675533449074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45990.675533449074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45990.675533449074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45990.675533449074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45990.675533449074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45990.675533449074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45990.675533449074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45990.675533449074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45990.675533449074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45990.675533449074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45990.675533449074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45990.675533449074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45990.675533449074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45990.675533449074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45990.675533449074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45990.675533449074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45990.675533449074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45990.675533449074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45990.675533449074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45990.675533449074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45990.675533449074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45990.675533449074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45990.675533449074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45990.675533449074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45990.675533449074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45990.675533449074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45990.675533449074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45990.675533449074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45990.675533449074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45990.675533449074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45990.675533449074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45990.675533449074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45990.675533449074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45990.675533449074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45990.675533449074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45990.675533449074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45990.675533449074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45990.675533449074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45990.675533449074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45990.675533449074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45990.675533449074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ref="G114:G177" ca="1" si="2">IFERROR(NOW()-F114,"")</f>
        <v>45990.675533449074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45990.675533449074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45990.675533449074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45990.675533449074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45990.675533449074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45990.675533449074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45990.675533449074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45990.675533449074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45990.675533449074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45990.675533449074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45990.675533449074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45990.675533449074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45990.675533449074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45990.675533449074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45990.675533449074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45990.675533449074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45990.675533449074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45990.675533449074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45990.675533449074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45990.675533449074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45990.675533449074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45990.675533449074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45990.675533449074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45990.675533449074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45990.675533449074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45990.675533449074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45990.675533449074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45990.675533449074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45990.675533449074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45990.675533449074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45990.675533449074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45990.675533449074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45990.675533449074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45990.675533449074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45990.675533449074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45990.675533449074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45990.675533449074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45990.675533449074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45990.675533449074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45990.675533449074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45990.675533449074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45990.675533449074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45990.675533449074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45990.675533449074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45990.675533449074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45990.675533449074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45990.675533449074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45990.675533449074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45990.675533449074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45990.675533449074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45990.675533449074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45990.675533449074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45990.675533449074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45990.675533449074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45990.675533449074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45990.675533449074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45990.675533449074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45990.675533449074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45990.675533449074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45990.675533449074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45990.675533449074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45990.675533449074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45990.675533449074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45990.675533449074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ref="G178:G241" ca="1" si="3">IFERROR(NOW()-F178,"")</f>
        <v>45990.675533449074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45990.675533449074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45990.675533449074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45990.675533449074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45990.675533449074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45990.675533449074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45990.675533449074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45990.675533449074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45990.675533449074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45990.675533449074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45990.675533449074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45990.675533449074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45990.675533449074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45990.675533449074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45990.675533449074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45990.675533449074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45990.675533449074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45990.675533449074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45990.675533449074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45990.675533449074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45990.675533449074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45990.675533449074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45990.675533449074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45990.675533449074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45990.675533449074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45990.675533449074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45990.675533449074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45990.675533449074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45990.675533449074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45990.675533449074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45990.675533449074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45990.675533449074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45990.675533449074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45990.675533449074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45990.675533449074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45990.675533449074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45990.675533449074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45990.675533449074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45990.675533449074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45990.675533449074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45990.675533449074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45990.675533449074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45990.675533449074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45990.675533449074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45990.675533449074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45990.675533449074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45990.675533449074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45990.675533449074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45990.675533449074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45990.675533449074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45990.675533449074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45990.675533449074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45990.675533449074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45990.675533449074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45990.675533449074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45990.675533449074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45990.675533449074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45990.675533449074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45990.675533449074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45990.675533449074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45990.675533449074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45990.675533449074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45990.675533449074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45990.675533449074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ref="G242:G287" ca="1" si="4">IFERROR(NOW()-F242,"")</f>
        <v>45990.675533449074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45990.675533449074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45990.675533449074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45990.675533449074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45990.675533449074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45990.675533449074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45990.675533449074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45990.675533449074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45990.675533449074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45990.675533449074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45990.675533449074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45990.675533449074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45990.675533449074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45990.675533449074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45990.675533449074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45990.675533449074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45990.675533449074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45990.675533449074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45990.675533449074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45990.675533449074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45990.675533449074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45990.675533449074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45990.675533449074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45990.675533449074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45990.675533449074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45990.675533449074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45990.675533449074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45990.675533449074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45990.675533449074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45990.675533449074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45990.675533449074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45990.675533449074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45990.675533449074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45990.675533449074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45990.675533449074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45990.675533449074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45990.675533449074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45990.675533449074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45990.675533449074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45990.675533449074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45990.675533449074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45990.675533449074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45990.675533449074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45990.675533449074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45990.675533449074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45990.675533449074</v>
      </c>
      <c r="H287" s="92"/>
      <c r="I287" s="110" t="str">
        <f>IFERROR(VLOOKUP(D287,DB!A:F,6,0),"")</f>
        <v/>
      </c>
      <c r="J287" s="110" t="str">
        <f>IFERROR(VLOOKUP(D287,DB!A:G,7,0),"")</f>
        <v/>
      </c>
      <c r="K287" s="94"/>
      <c r="L287" s="88" t="str">
        <f>IFERROR(VLOOKUP(D287,DB!A:I,9,0),"")</f>
        <v/>
      </c>
    </row>
  </sheetData>
  <dataValidations count="2">
    <dataValidation allowBlank="1" showInputMessage="1" showErrorMessage="1" sqref="E1" xr:uid="{A4F81451-56CC-4543-9497-104C4E44EE4B}"/>
    <dataValidation type="list" allowBlank="1" showInputMessage="1" showErrorMessage="1" sqref="E2:E2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E9" sqref="E9"/>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39208</v>
      </c>
      <c r="B2" s="37" t="str">
        <f>IFERROR(VLOOKUP(D2,DB!A:K,11,0),"")</f>
        <v>R5</v>
      </c>
      <c r="C2" s="37">
        <v>3</v>
      </c>
      <c r="D2" s="103" t="s">
        <v>36085</v>
      </c>
      <c r="E2" s="37" t="s">
        <v>39106</v>
      </c>
      <c r="F2" s="38">
        <v>45891.832060185188</v>
      </c>
      <c r="G2" s="105">
        <f ca="1">IFERROR(NOW()-F2,"")</f>
        <v>98.843473263885244</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39109</v>
      </c>
      <c r="F3" s="38">
        <v>45926.188877314817</v>
      </c>
      <c r="G3" s="105">
        <f t="shared" ref="G3" ca="1" si="0">IFERROR(NOW()-F3,"")</f>
        <v>64.486656134256918</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39109</v>
      </c>
      <c r="F4" s="107">
        <v>45948.661111111112</v>
      </c>
      <c r="G4" s="108">
        <f t="shared" ref="G4" ca="1" si="1">IFERROR(NOW()-F4,"")</f>
        <v>42.01442233796115</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9.3022348379599862</v>
      </c>
      <c r="H5" s="139">
        <v>45981.360798611109</v>
      </c>
      <c r="I5" s="106" t="str">
        <f>IFERROR(VLOOKUP(D5,DB!A:F,6,0),"")</f>
        <v>SCECO</v>
      </c>
      <c r="J5" s="106" t="str">
        <f>IFERROR(VLOOKUP(D5,DB!A:G,7,0),"")</f>
        <v>Dead</v>
      </c>
      <c r="K5" s="106" t="s">
        <v>39215</v>
      </c>
      <c r="L5" s="106" t="str">
        <f>IFERROR(VLOOKUP(D5,DB!A:I,9,0),"")</f>
        <v>Latis</v>
      </c>
    </row>
    <row r="6" spans="1:13" ht="30.75">
      <c r="A6" s="37" t="s">
        <v>39216</v>
      </c>
      <c r="B6" s="37" t="str">
        <f>IFERROR(VLOOKUP(D6,DB!A:K,11,0),"")</f>
        <v>R5</v>
      </c>
      <c r="C6" s="37">
        <v>1</v>
      </c>
      <c r="D6" s="106" t="s">
        <v>32138</v>
      </c>
      <c r="E6" s="37" t="s">
        <v>39106</v>
      </c>
      <c r="F6" s="38">
        <v>45989.951909722222</v>
      </c>
      <c r="G6" s="138">
        <f ca="1">IFERROR(NOW()-F6,"")</f>
        <v>0.7236237268516561</v>
      </c>
      <c r="H6" s="38">
        <v>45989.971354166664</v>
      </c>
      <c r="I6" s="37" t="str">
        <f>IFERROR(VLOOKUP(D6,DB!A:F,6,0),"")</f>
        <v>SCECO</v>
      </c>
      <c r="J6" s="37" t="str">
        <f>IFERROR(VLOOKUP(D6,DB!A:G,7,0),"")</f>
        <v>Dead</v>
      </c>
      <c r="K6" s="37" t="s">
        <v>39217</v>
      </c>
      <c r="L6" s="37" t="str">
        <f>IFERROR(VLOOKUP(D6,DB!A:I,9,0),"")</f>
        <v>Latis</v>
      </c>
    </row>
    <row r="7" spans="1:13">
      <c r="A7" s="37" t="s">
        <v>39218</v>
      </c>
      <c r="B7" s="37" t="str">
        <f>IFERROR(VLOOKUP(D7,DB!A:K,11,0),"")</f>
        <v>R5</v>
      </c>
      <c r="C7" s="37">
        <v>1</v>
      </c>
      <c r="D7" s="106" t="s">
        <v>32904</v>
      </c>
      <c r="E7" s="37" t="s">
        <v>39106</v>
      </c>
      <c r="F7" s="38">
        <v>45990.518252314818</v>
      </c>
      <c r="G7" s="138">
        <f ca="1">IFERROR(NOW()-F7,"")</f>
        <v>0.1572811342557543</v>
      </c>
      <c r="H7" s="38">
        <v>45990.335613425923</v>
      </c>
      <c r="I7" s="37" t="str">
        <f>IFERROR(VLOOKUP(D7,DB!A:F,6,0),"")</f>
        <v>SCECO</v>
      </c>
      <c r="J7" s="37" t="str">
        <f>IFERROR(VLOOKUP(D7,DB!A:G,7,0),"")</f>
        <v>Dead</v>
      </c>
      <c r="K7" s="37" t="s">
        <v>39219</v>
      </c>
      <c r="L7" s="37" t="str">
        <f>IFERROR(VLOOKUP(D7,DB!A:I,9,0),"")</f>
        <v>Latis</v>
      </c>
    </row>
    <row r="8" spans="1:13">
      <c r="A8" s="37"/>
      <c r="B8" s="37" t="str">
        <f>IFERROR(VLOOKUP(D8,DB!A:K,11,0),"")</f>
        <v/>
      </c>
      <c r="C8" s="37"/>
      <c r="D8" s="106"/>
      <c r="E8" s="37"/>
      <c r="F8" s="38"/>
      <c r="G8" s="138">
        <f ca="1">IFERROR(NOW()-F8,"")</f>
        <v>45990.675533449074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45990.675533449074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45990.675533449074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45990.675533449074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45990.675533449074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45990.675533449074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45990.675533449074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45990.675533449074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45990.675533449074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45990.675533449074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45990.675533449074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45990.675533449074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45990.675533449074</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45990.675533449074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45990.675533449074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45990.675533449074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45990.675533449074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45990.675533449074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45990.675533449074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45990.675533449074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45990.675533449074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45990.675533449074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45990.675533449074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45990.675533449074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45990.675533449074</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E10" sqref="E10"/>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39220</v>
      </c>
      <c r="B2" s="119" t="str">
        <f>IFERROR(VLOOKUP(D2,DB!A:K,11,0),"")</f>
        <v>R6</v>
      </c>
      <c r="C2" s="120">
        <v>1</v>
      </c>
      <c r="D2" s="119" t="s">
        <v>37310</v>
      </c>
      <c r="E2" s="106" t="s">
        <v>39106</v>
      </c>
      <c r="F2" s="121">
        <v>45990.580081018517</v>
      </c>
      <c r="G2" s="72">
        <f ca="1">IFERROR(NOW()-F2,"-")</f>
        <v>9.5452430556179024E-2</v>
      </c>
      <c r="H2" s="121">
        <v>45990.580081018517</v>
      </c>
      <c r="I2" s="119" t="str">
        <f>IFERROR(VLOOKUP(D2,DB!A:F,6,0),"")</f>
        <v>Generator-SG</v>
      </c>
      <c r="J2" s="119" t="str">
        <f>IFERROR(VLOOKUP(D2,DB!A:G,7,0),"")</f>
        <v>Dead</v>
      </c>
      <c r="K2" s="122" t="s">
        <v>39221</v>
      </c>
      <c r="L2" s="140" t="str">
        <f>IFERROR(VLOOKUP(D2,DB!A:I,9,0),"")</f>
        <v>Latis</v>
      </c>
    </row>
    <row r="3" spans="1:16382" ht="31.5" customHeight="1">
      <c r="A3" s="118"/>
      <c r="B3" s="119" t="str">
        <f>IFERROR(VLOOKUP(D3,DB!A:K,11,0),"")</f>
        <v/>
      </c>
      <c r="C3" s="120"/>
      <c r="D3" s="119"/>
      <c r="E3" s="106"/>
      <c r="F3" s="121"/>
      <c r="G3" s="72">
        <f ca="1">IFERROR(NOW()-F3,"-")</f>
        <v>45990.675533449074</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45990.675533449074</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45990.675533449074</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45990.675533449074</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45990.675533449074</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45990.675533449074</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45990.675533449074</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45990.675533449074</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45990.675533449074</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45990.675533449074</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45990.675533449074</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45990.675533449074</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45990.675533449074</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45990.675533449074</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45990.675533449074</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45990.675533449074</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45990.675533449074</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45990.675533449074</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45990.675533449074</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45990.675533449074</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45990.675533449074</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45990.675533449074</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45990.675533449074</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45990.675533449074</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45990.675533449074</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45990.675533449074</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45990.675533449074</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45990.675533449074</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45990.675533449074</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45990.675533449074</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45990.675533449074</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45990.675533449074</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45990.675533449074</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45990.675533449074</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45990.675533449074</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45990.675533449074</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45990.675533449074</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45990.675533449074</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45990.675533449074</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45990.675533449074</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45990.675533449074</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45990.675533449074</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45990.675533449074</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45990.675533449074</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45990.675533449074</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45990.675533449074</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45990.675533449074</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45990.675533449074</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45990.675533449074</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45990.675533449074</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45990.675533449074</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45990.675533449074</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45990.675533449074</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45990.675533449074</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45990.675533449074</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45990.675533449074</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45990.675533449074</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45990.675533449074</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45990.675533449074</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45990.675533449074</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45990.675533449074</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45990.675533449074</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45990.675533449074</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45990.675533449074</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45990.675533449074</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45990.675533449074</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45990.675533449074</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45990.675533449074</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45990.675533449074</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45990.675533449074</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45990.675533449074</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45990.675533449074</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45990.675533449074</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45990.675533449074</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45990.675533449074</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45990.675533449074</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45990.675533449074</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45990.675533449074</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45990.675533449074</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45990.675533449074</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45990.675533449074</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45990.675533449074</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45990.675533449074</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45990.675533449074</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45990.675533449074</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45990.675533449074</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45990.675533449074</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45990.675533449074</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45990.675533449074</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45990.675533449074</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45990.675533449074</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45990.675533449074</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45990.675533449074</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45990.675533449074</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45990.675533449074</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45990.675533449074</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45990.675533449074</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45990.675533449074</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45990.675533449074</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45990.675533449074</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45990.675533449074</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45990.675533449074</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45990.675533449074</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45990.675533449074</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45990.675533449074</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45990.675533449074</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45990.675533449074</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45990.675533449074</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45990.675533449074</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45990.675533449074</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45990.675533449074</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45990.675533449074</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45990.675533449074</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45990.675533449074</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45990.675533449074</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45990.675533449074</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45990.675533449074</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45990.675533449074</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45990.675533449074</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45990.675533449074</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45990.675533449074</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45990.675533449074</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45990.675533449074</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45990.675533449074</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45990.675533449074</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45990.675533449074</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45990.675533449074</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45990.675533449074</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45990.675533449074</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45990.675533449074</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45990.675533449074</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45990.675533449074</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45990.675533449074</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45990.675533449074</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45990.675533449074</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45990.675533449074</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45990.675533449074</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45990.675533449074</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45990.675533449074</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45990.675533449074</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45990.675533449074</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45990.675533449074</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45990.675533449074</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45990.675533449074</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45990.675533449074</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45990.675533449074</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45990.675533449074</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45990.675533449074</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45990.675533449074</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45990.675533449074</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45990.675533449074</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45990.675533449074</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45990.675533449074</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45990.675533449074</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45990.675533449074</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45990.675533449074</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45990.675533449074</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45990.675533449074</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45990.675533449074</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45990.675533449074</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45990.675533449074</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45990.675533449074</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45990.675533449074</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45990.675533449074</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45990.675533449074</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45990.675533449074</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45990.675533449074</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45990.675533449074</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45990.675533449074</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45990.675533449074</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45990.675533449074</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45990.675533449074</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45990.675533449074</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45990.675533449074</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45990.675533449074</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45990.675533449074</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45990.675533449074</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45990.675533449074</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45990.675533449074</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45990.675533449074</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45990.675533449074</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45990.675533449074</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45990.675533449074</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45990.675533449074</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45990.675533449074</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45990.675533449074</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45990.675533449074</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45990.675533449074</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45990.675533449074</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45990.675533449074</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45990.675533449074</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45990.675533449074</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45990.675533449074</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45990.675533449074</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45990.675533449074</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45990.675533449074</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45990.675533449074</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45990.675533449074</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45990.675533449074</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45990.675533449074</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45990.675533449074</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45990.675533449074</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45990.675533449074</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45990.675533449074</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45990.675533449074</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45990.675533449074</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45990.675533449074</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45990.675533449074</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45990.675533449074</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45990.675533449074</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45990.675533449074</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45990.675533449074</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45990.675533449074</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45990.675533449074</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45990.675533449074</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45990.675533449074</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45990.675533449074</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45990.675533449074</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45990.675533449074</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45990.675533449074</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45990.675533449074</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45990.675533449074</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45990.675533449074</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45990.675533449074</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45990.675533449074</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45990.675533449074</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45990.675533449074</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45990.675533449074</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45990.675533449074</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45990.675533449074</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45990.675533449074</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45990.675533449074</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45990.675533449074</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45990.675533449074</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45990.675533449074</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45990.675533449074</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45990.675533449074</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45990.675533449074</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45990.675533449074</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45990.675533449074</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45990.675533449074</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45990.675533449074</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45990.675533449074</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45990.675533449074</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45990.675533449074</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45990.675533449074</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45990.675533449074</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45990.675533449074</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45990.675533449074</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45990.675533449074</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45990.675533449074</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45990.675533449074</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45990.675533449074</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45990.675533449074</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45990.675533449074</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45990.675533449074</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45990.675533449074</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45990.675533449074</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45990.675533449074</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45990.675533449074</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45990.675533449074</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45990.675533449074</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45990.675533449074</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45990.675533449074</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45990.675533449074</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45990.675533449074</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45990.675533449074</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45990.675533449074</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45990.675533449074</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45990.675533449074</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45990.675533449074</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45990.675533449074</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45990.675533449074</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45990.675533449074</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45990.675533449074</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45990.675533449074</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45990.675533449074</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45990.675533449074</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45990.675533449074</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45990.675533449074</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45990.675533449074</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45990.675533449074</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45990.675533449074</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45990.675533449074</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45990.675533449074</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45990.675533449074</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45990.675533449074</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45990.675533449074</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45990.675533449074</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45990.675533449074</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45990.675533449074</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45990.675533449074</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45990.675533449074</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45990.675533449074</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45990.675533449074</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45990.675533449074</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45990.675533449074</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45990.675533449074</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45990.675533449074</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45990.675533449074</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45990.675533449074</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45990.675533449074</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45990.675533449074</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45990.675533449074</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45990.675533449074</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45990.675533449074</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45990.675533449074</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45990.675533449074</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45990.675533449074</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45990.675533449074</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45990.675533449074</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45990.675533449074</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45990.675533449074</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45990.675533449074</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45990.675533449074</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45990.675533449074</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45990.675533449074</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45990.675533449074</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45990.675533449074</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45990.675533449074</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45990.675533449074</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45990.675533449074</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45990.675533449074</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45990.675533449074</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45990.675533449074</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45990.675533449074</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45990.675533449074</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45990.675533449074</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45990.675533449074</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45990.675533449074</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45990.675533449074</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45990.675533449074</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45990.675533449074</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45990.675533449074</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45990.675533449074</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45990.675533449074</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45990.675533449074</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45990.675533449074</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45990.675533449074</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45990.675533449074</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45990.675533449074</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45990.675533449074</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45990.675533449074</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45990.675533449074</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45990.675533449074</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45990.675533449074</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45990.675533449074</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45990.675533449074</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45990.675533449074</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45990.675533449074</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45990.675533449074</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45990.675533449074</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45990.675533449074</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45990.675533449074</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45990.675533449074</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45990.675533449074</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45990.675533449074</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45990.675533449074</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45990.675533449074</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45990.675533449074</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45990.675533449074</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45990.675533449074</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45990.675533449074</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45990.675533449074</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45990.675533449074</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45990.675533449074</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45990.675533449074</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45990.675533449074</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45990.675533449074</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45990.675533449074</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45990.675533449074</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45990.675533449074</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45990.675533449074</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45990.675533449074</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45990.675533449074</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45990.675533449074</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45990.675533449074</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45990.675533449074</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45990.675533449074</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45990.675533449074</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45990.675533449074</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45990.675533449074</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45990.675533449074</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45990.675533449074</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45990.675533449074</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45990.675533449074</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45990.675533449074</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45990.675533449074</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45990.675533449074</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45990.675533449074</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45990.675533449074</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45990.675533449074</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45990.675533449074</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45990.675533449074</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45990.675533449074</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45990.675533449074</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45990.675533449074</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45990.675533449074</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45990.675533449074</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45990.675533449074</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45990.675533449074</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45990.675533449074</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45990.675533449074</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45990.675533449074</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45990.675533449074</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45990.675533449074</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45990.675533449074</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45990.675533449074</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45990.675533449074</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45990.675533449074</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45990.675533449074</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45990.675533449074</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45990.675533449074</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45990.675533449074</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45990.675533449074</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45990.675533449074</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45990.675533449074</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45990.675533449074</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45990.675533449074</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45990.675533449074</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45990.675533449074</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45990.675533449074</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45990.675533449074</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45990.675533449074</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45990.675533449074</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45990.675533449074</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45990.675533449074</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45990.675533449074</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45990.675533449074</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45990.675533449074</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45990.675533449074</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45990.675533449074</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45990.675533449074</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45990.675533449074</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45990.675533449074</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45990.675533449074</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45990.675533449074</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45990.675533449074</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45990.675533449074</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45990.675533449074</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45990.675533449074</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45990.675533449074</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45990.675533449074</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45990.675533449074</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45990.675533449074</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45990.675533449074</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45990.675533449074</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45990.675533449074</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45990.675533449074</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45990.675533449074</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45990.675533449074</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45990.675533449074</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45990.675533449074</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45990.675533449074</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45990.675533449074</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45990.675533449074</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45990.675533449074</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45990.675533449074</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45990.675533449074</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45990.675533449074</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45990.675533449074</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45990.675533449074</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45990.675533449074</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45990.675533449074</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45990.675533449074</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45990.675533449074</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45990.675533449074</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45990.675533449074</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45990.675533449074</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45990.675533449074</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45990.675533449074</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45990.675533449074</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45990.675533449074</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45990.675533449074</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45990.675533449074</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45990.675533449074</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45990.675533449074</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45990.675533449074</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45990.675533449074</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45990.675533449074</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45990.675533449074</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45990.675533449074</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45990.675533449074</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45990.675533449074</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45990.675533449074</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45990.675533449074</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45990.675533449074</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45990.675533449074</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2025-11-29T13:14:22Z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